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ha2-my.sharepoint.com/personal/vorozco_gha_com_co/Documents/Documents/GHA/LIQUIDACIONES/"/>
    </mc:Choice>
  </mc:AlternateContent>
  <xr:revisionPtr revIDLastSave="60" documentId="13_ncr:1_{C7AD4D49-F3FF-4519-8A74-4AC279C541B8}" xr6:coauthVersionLast="47" xr6:coauthVersionMax="47" xr10:uidLastSave="{5F9819B5-1B9A-42B3-9B8B-D498DC2098EB}"/>
  <bookViews>
    <workbookView xWindow="-120" yWindow="-120" windowWidth="24240" windowHeight="13020" xr2:uid="{00000000-000D-0000-FFFF-FFFF00000000}"/>
  </bookViews>
  <sheets>
    <sheet name="LIQ. PRETENSIONES DEMANDA" sheetId="1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3" l="1"/>
  <c r="F10" i="13"/>
  <c r="F15" i="13"/>
  <c r="F20" i="13"/>
  <c r="F29" i="13"/>
  <c r="E28" i="13"/>
  <c r="F28" i="13" s="1"/>
  <c r="E9" i="13"/>
  <c r="F9" i="13" s="1"/>
  <c r="E8" i="13"/>
  <c r="F8" i="13" s="1"/>
  <c r="E13" i="13"/>
  <c r="F13" i="13" s="1"/>
  <c r="D18" i="13" s="1"/>
  <c r="E14" i="13"/>
  <c r="F14" i="13" s="1"/>
  <c r="D19" i="13" s="1"/>
  <c r="E18" i="13"/>
  <c r="E19" i="13"/>
  <c r="F19" i="13" l="1"/>
  <c r="F18" i="13"/>
  <c r="E23" i="13" l="1"/>
  <c r="F23" i="13" l="1"/>
  <c r="F24" i="13" s="1"/>
</calcChain>
</file>

<file path=xl/sharedStrings.xml><?xml version="1.0" encoding="utf-8"?>
<sst xmlns="http://schemas.openxmlformats.org/spreadsheetml/2006/main" count="35" uniqueCount="15">
  <si>
    <t>DESDE</t>
  </si>
  <si>
    <t>HASTA</t>
  </si>
  <si>
    <t>DÍAS</t>
  </si>
  <si>
    <t>TOTAL ADEUDADO</t>
  </si>
  <si>
    <t>SALARIO</t>
  </si>
  <si>
    <t>PRIMAS</t>
  </si>
  <si>
    <t>CESANTÍAS</t>
  </si>
  <si>
    <t>INTERESES</t>
  </si>
  <si>
    <t>VACACIONES</t>
  </si>
  <si>
    <t>SANCIÓN POR NO CONSIGNACIÓN DE CESANTÍAS</t>
  </si>
  <si>
    <t>SANCIÓN</t>
  </si>
  <si>
    <t>Total Liquidación:</t>
  </si>
  <si>
    <t>LIQUIDACIÓN DE LAS PRETENSIONES DE LA DEMANDA</t>
  </si>
  <si>
    <r>
      <rPr>
        <b/>
        <sz val="10"/>
        <color theme="1"/>
        <rFont val="Arial"/>
        <family val="2"/>
      </rPr>
      <t>Nota 1</t>
    </r>
    <r>
      <rPr>
        <sz val="10"/>
        <color theme="1"/>
        <rFont val="Arial"/>
        <family val="2"/>
      </rPr>
      <t>: Los demandantes solicitan (i) pago de prima de servicios, cesantías, intetereses a las cesantías y vacaciones desde el 03/07/2018 hasta la fecha, (ii) el pago de salarios desde el 01/01/2020, (iii) la indemnización por no consignación de cesantías.
Para efectos de la liquidación se tomó el SMLMV y para las prestaciones sociales se le sumó el auxilio de transporte.
Los demandantes también solicitan el pago de aportes a la seguridad social, pensión de invalidez y perjuicios morales, rubros los cuales no se liquidan.</t>
    </r>
  </si>
  <si>
    <r>
      <rPr>
        <b/>
        <sz val="10"/>
        <color theme="1"/>
        <rFont val="Arial"/>
        <family val="2"/>
      </rPr>
      <t>Nota 2</t>
    </r>
    <r>
      <rPr>
        <sz val="10"/>
        <color theme="1"/>
        <rFont val="Arial"/>
        <family val="2"/>
      </rPr>
      <t xml:space="preserve">: La póliza No. 430-47-994000042177 ampara el pago de salarios, prestaciones sociales e indemnizaciones laborales, con una vigencia del </t>
    </r>
    <r>
      <rPr>
        <u/>
        <sz val="10"/>
        <color theme="1"/>
        <rFont val="Arial"/>
        <family val="2"/>
      </rPr>
      <t>24/04/2018 al 20/06/2019.</t>
    </r>
    <r>
      <rPr>
        <sz val="10"/>
        <color theme="1"/>
        <rFont val="Arial"/>
        <family val="2"/>
      </rPr>
      <t xml:space="preserve">
Tomador: ZONA NORTE INGENIERIA Y LICITACIONES
Asegurado: ACUAVALLE S.A. E.S.P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</si>
</sst>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 &quot;$&quot;\ * #,##0_ ;_ &quot;$&quot;\ * \-#,##0_ ;_ &quot;$&quot;\ * &quot;-&quot;_ ;_ @_ "/>
    <numFmt numFmtId="166" formatCode="_ * #,##0_ ;_ * \-#,##0_ ;_ * &quot;-&quot;_ ;_ @_ "/>
    <numFmt numFmtId="167" formatCode="_ &quot;$&quot;\ * #,##0.00_ ;_ &quot;$&quot;\ * \-#,##0.00_ ;_ &quot;$&quot;\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u/>
      <sz val="10"/>
      <color theme="1"/>
      <name val="Arial"/>
      <family val="2"/>
    </font>
    <font>
      <b/>
      <u val="singleAccounting"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4" fontId="6" fillId="0" borderId="1" xfId="0" applyNumberFormat="1" applyFont="1" applyBorder="1" applyAlignment="1">
      <alignment horizontal="center" vertical="center"/>
    </xf>
    <xf numFmtId="164" fontId="6" fillId="0" borderId="1" xfId="6" applyNumberFormat="1" applyFont="1" applyFill="1" applyBorder="1"/>
    <xf numFmtId="3" fontId="6" fillId="0" borderId="1" xfId="0" applyNumberFormat="1" applyFont="1" applyBorder="1"/>
    <xf numFmtId="164" fontId="6" fillId="0" borderId="1" xfId="1" applyNumberFormat="1" applyFont="1" applyBorder="1"/>
    <xf numFmtId="0" fontId="8" fillId="0" borderId="1" xfId="0" applyFont="1" applyBorder="1" applyAlignment="1">
      <alignment horizontal="center"/>
    </xf>
    <xf numFmtId="164" fontId="8" fillId="2" borderId="1" xfId="1" applyNumberFormat="1" applyFont="1" applyFill="1" applyBorder="1" applyAlignment="1">
      <alignment horizontal="center"/>
    </xf>
    <xf numFmtId="0" fontId="6" fillId="0" borderId="4" xfId="0" applyFont="1" applyBorder="1" applyAlignment="1">
      <alignment wrapText="1"/>
    </xf>
    <xf numFmtId="164" fontId="6" fillId="0" borderId="1" xfId="1" applyNumberFormat="1" applyFont="1" applyFill="1" applyBorder="1"/>
    <xf numFmtId="164" fontId="8" fillId="3" borderId="1" xfId="1" applyNumberFormat="1" applyFont="1" applyFill="1" applyBorder="1"/>
    <xf numFmtId="164" fontId="6" fillId="0" borderId="1" xfId="1" applyNumberFormat="1" applyFont="1" applyFill="1" applyBorder="1" applyAlignment="1">
      <alignment vertical="center"/>
    </xf>
    <xf numFmtId="164" fontId="6" fillId="0" borderId="0" xfId="0" applyNumberFormat="1" applyFont="1"/>
    <xf numFmtId="164" fontId="6" fillId="0" borderId="1" xfId="6" applyNumberFormat="1" applyFont="1" applyBorder="1"/>
    <xf numFmtId="164" fontId="8" fillId="0" borderId="1" xfId="1" applyNumberFormat="1" applyFont="1" applyFill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9" fillId="4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4" fontId="11" fillId="4" borderId="1" xfId="0" applyNumberFormat="1" applyFont="1" applyFill="1" applyBorder="1" applyAlignment="1">
      <alignment horizontal="center"/>
    </xf>
  </cellXfs>
  <cellStyles count="20">
    <cellStyle name="Millares" xfId="1" builtinId="3"/>
    <cellStyle name="Millares [0] 2" xfId="3" xr:uid="{00000000-0005-0000-0000-000001000000}"/>
    <cellStyle name="Millares 2" xfId="8" xr:uid="{00000000-0005-0000-0000-000002000000}"/>
    <cellStyle name="Millares 3" xfId="10" xr:uid="{00000000-0005-0000-0000-000003000000}"/>
    <cellStyle name="Millares 4" xfId="6" xr:uid="{00000000-0005-0000-0000-000004000000}"/>
    <cellStyle name="Millares 5" xfId="12" xr:uid="{00000000-0005-0000-0000-000005000000}"/>
    <cellStyle name="Millares 6" xfId="15" xr:uid="{00000000-0005-0000-0000-000006000000}"/>
    <cellStyle name="Millares 7" xfId="16" xr:uid="{00000000-0005-0000-0000-000007000000}"/>
    <cellStyle name="Millares 8" xfId="18" xr:uid="{00000000-0005-0000-0000-000008000000}"/>
    <cellStyle name="Moneda [0] 2" xfId="5" xr:uid="{00000000-0005-0000-0000-00000A000000}"/>
    <cellStyle name="Moneda 2" xfId="4" xr:uid="{00000000-0005-0000-0000-00000B000000}"/>
    <cellStyle name="Moneda 3" xfId="9" xr:uid="{00000000-0005-0000-0000-00000C000000}"/>
    <cellStyle name="Moneda 4" xfId="11" xr:uid="{00000000-0005-0000-0000-00000D000000}"/>
    <cellStyle name="Moneda 5" xfId="7" xr:uid="{00000000-0005-0000-0000-00000E000000}"/>
    <cellStyle name="Moneda 6" xfId="13" xr:uid="{00000000-0005-0000-0000-00000F000000}"/>
    <cellStyle name="Moneda 7" xfId="14" xr:uid="{00000000-0005-0000-0000-000010000000}"/>
    <cellStyle name="Moneda 8" xfId="17" xr:uid="{00000000-0005-0000-0000-000011000000}"/>
    <cellStyle name="Moneda 9" xfId="19" xr:uid="{00000000-0005-0000-0000-000012000000}"/>
    <cellStyle name="Normal" xfId="0" builtinId="0"/>
    <cellStyle name="Normal 2" xfId="2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</xdr:colOff>
      <xdr:row>0</xdr:row>
      <xdr:rowOff>0</xdr:rowOff>
    </xdr:from>
    <xdr:to>
      <xdr:col>5</xdr:col>
      <xdr:colOff>41196</xdr:colOff>
      <xdr:row>3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BC6FE87-4940-4C20-A77D-19DC64D1E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142874</xdr:colOff>
      <xdr:row>0</xdr:row>
      <xdr:rowOff>0</xdr:rowOff>
    </xdr:from>
    <xdr:to>
      <xdr:col>5</xdr:col>
      <xdr:colOff>41196</xdr:colOff>
      <xdr:row>3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3CEBB6-5E63-4CB1-894E-D7078993C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O34"/>
  <sheetViews>
    <sheetView tabSelected="1" topLeftCell="A4" zoomScale="80" zoomScaleNormal="80" workbookViewId="0">
      <selection activeCell="I33" sqref="I33"/>
    </sheetView>
  </sheetViews>
  <sheetFormatPr baseColWidth="10" defaultColWidth="11.42578125" defaultRowHeight="15" x14ac:dyDescent="0.25"/>
  <cols>
    <col min="2" max="2" width="16.42578125" style="1" customWidth="1"/>
    <col min="3" max="3" width="11.42578125" style="1"/>
    <col min="4" max="4" width="18.28515625" style="1" customWidth="1"/>
    <col min="5" max="5" width="13.85546875" style="1" customWidth="1"/>
    <col min="6" max="6" width="17.140625" style="1" customWidth="1"/>
    <col min="7" max="7" width="22.5703125" style="1" customWidth="1"/>
  </cols>
  <sheetData>
    <row r="3" spans="1:15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s="1" customFormat="1" ht="15" customHeight="1" x14ac:dyDescent="0.25">
      <c r="A5" s="3"/>
      <c r="B5" s="23" t="s">
        <v>12</v>
      </c>
      <c r="C5" s="23"/>
      <c r="D5" s="23"/>
      <c r="E5" s="23"/>
      <c r="F5" s="23"/>
      <c r="G5"/>
      <c r="H5" s="4"/>
      <c r="N5" s="4"/>
      <c r="O5" s="4"/>
    </row>
    <row r="6" spans="1:15" s="1" customFormat="1" ht="15" customHeight="1" x14ac:dyDescent="0.2">
      <c r="A6" s="3"/>
      <c r="B6" s="4"/>
      <c r="C6" s="4"/>
      <c r="D6" s="4"/>
      <c r="E6" s="4"/>
      <c r="F6" s="4"/>
      <c r="G6" s="4"/>
      <c r="H6" s="4"/>
      <c r="N6" s="4"/>
      <c r="O6" s="4"/>
    </row>
    <row r="7" spans="1:15" ht="15" customHeight="1" x14ac:dyDescent="0.25">
      <c r="A7" s="3"/>
      <c r="B7" s="9" t="s">
        <v>0</v>
      </c>
      <c r="C7" s="9" t="s">
        <v>1</v>
      </c>
      <c r="D7" s="9" t="s">
        <v>4</v>
      </c>
      <c r="E7" s="9" t="s">
        <v>2</v>
      </c>
      <c r="F7" s="10" t="s">
        <v>5</v>
      </c>
      <c r="G7" s="11"/>
      <c r="H7" s="20" t="s">
        <v>13</v>
      </c>
      <c r="I7" s="20"/>
      <c r="J7" s="20"/>
      <c r="K7" s="20"/>
      <c r="L7" s="20"/>
      <c r="N7" s="4"/>
      <c r="O7" s="4"/>
    </row>
    <row r="8" spans="1:15" ht="15" customHeight="1" x14ac:dyDescent="0.25">
      <c r="A8" s="3"/>
      <c r="B8" s="5">
        <v>43284</v>
      </c>
      <c r="C8" s="5">
        <v>43465</v>
      </c>
      <c r="D8" s="7">
        <v>869453</v>
      </c>
      <c r="E8" s="8">
        <f t="shared" ref="E8:E9" si="0">DAYS360(B8,C8)</f>
        <v>178</v>
      </c>
      <c r="F8" s="12">
        <f t="shared" ref="F8:F9" si="1">(D8*E8)/360</f>
        <v>429896.20555555553</v>
      </c>
      <c r="G8" s="11"/>
      <c r="H8" s="20"/>
      <c r="I8" s="20"/>
      <c r="J8" s="20"/>
      <c r="K8" s="20"/>
      <c r="L8" s="20"/>
      <c r="N8" s="4"/>
    </row>
    <row r="9" spans="1:15" ht="15" customHeight="1" x14ac:dyDescent="0.25">
      <c r="A9" s="3"/>
      <c r="B9" s="5">
        <v>43466</v>
      </c>
      <c r="C9" s="5">
        <v>43636</v>
      </c>
      <c r="D9" s="7">
        <v>925148</v>
      </c>
      <c r="E9" s="8">
        <f t="shared" si="0"/>
        <v>169</v>
      </c>
      <c r="F9" s="12">
        <f t="shared" si="1"/>
        <v>434305.58888888889</v>
      </c>
      <c r="G9" s="11"/>
      <c r="H9" s="20"/>
      <c r="I9" s="20"/>
      <c r="J9" s="20"/>
      <c r="K9" s="20"/>
      <c r="L9" s="20"/>
      <c r="N9" s="4"/>
    </row>
    <row r="10" spans="1:15" ht="15" customHeight="1" x14ac:dyDescent="0.25">
      <c r="A10" s="3"/>
      <c r="B10" s="22" t="s">
        <v>3</v>
      </c>
      <c r="C10" s="22"/>
      <c r="D10" s="22"/>
      <c r="E10" s="22"/>
      <c r="F10" s="13">
        <f>SUM(F8:F9)</f>
        <v>864201.79444444436</v>
      </c>
      <c r="G10" s="11"/>
      <c r="H10" s="20"/>
      <c r="I10" s="20"/>
      <c r="J10" s="20"/>
      <c r="K10" s="20"/>
      <c r="L10" s="20"/>
      <c r="N10" s="4"/>
    </row>
    <row r="11" spans="1:15" ht="15" customHeight="1" x14ac:dyDescent="0.25">
      <c r="A11" s="3"/>
      <c r="B11" s="4"/>
      <c r="C11" s="4"/>
      <c r="D11" s="4"/>
      <c r="E11" s="4"/>
      <c r="F11" s="4"/>
      <c r="G11" s="4"/>
      <c r="H11" s="20"/>
      <c r="I11" s="20"/>
      <c r="J11" s="20"/>
      <c r="K11" s="20"/>
      <c r="L11" s="20"/>
      <c r="N11" s="4"/>
    </row>
    <row r="12" spans="1:15" ht="15" customHeight="1" x14ac:dyDescent="0.25">
      <c r="A12" s="3"/>
      <c r="B12" s="9" t="s">
        <v>0</v>
      </c>
      <c r="C12" s="9" t="s">
        <v>1</v>
      </c>
      <c r="D12" s="9" t="s">
        <v>4</v>
      </c>
      <c r="E12" s="9" t="s">
        <v>2</v>
      </c>
      <c r="F12" s="10" t="s">
        <v>6</v>
      </c>
      <c r="G12" s="11"/>
      <c r="H12" s="20"/>
      <c r="I12" s="20"/>
      <c r="J12" s="20"/>
      <c r="K12" s="20"/>
      <c r="L12" s="20"/>
      <c r="N12" s="4"/>
    </row>
    <row r="13" spans="1:15" ht="15" customHeight="1" x14ac:dyDescent="0.25">
      <c r="A13" s="3"/>
      <c r="B13" s="5">
        <v>43284</v>
      </c>
      <c r="C13" s="5">
        <v>43465</v>
      </c>
      <c r="D13" s="7">
        <v>869453</v>
      </c>
      <c r="E13" s="8">
        <f t="shared" ref="E13:E14" si="2">DAYS360(B13,C13)</f>
        <v>178</v>
      </c>
      <c r="F13" s="14">
        <f t="shared" ref="F13:F14" si="3">(D13*E13)/360</f>
        <v>429896.20555555553</v>
      </c>
      <c r="G13" s="11"/>
      <c r="H13" s="20"/>
      <c r="I13" s="20"/>
      <c r="J13" s="20"/>
      <c r="K13" s="20"/>
      <c r="L13" s="20"/>
      <c r="N13" s="4"/>
    </row>
    <row r="14" spans="1:15" ht="15" customHeight="1" x14ac:dyDescent="0.25">
      <c r="A14" s="3"/>
      <c r="B14" s="5">
        <v>43466</v>
      </c>
      <c r="C14" s="5">
        <v>43636</v>
      </c>
      <c r="D14" s="7">
        <v>925148</v>
      </c>
      <c r="E14" s="8">
        <f t="shared" si="2"/>
        <v>169</v>
      </c>
      <c r="F14" s="14">
        <f t="shared" si="3"/>
        <v>434305.58888888889</v>
      </c>
      <c r="G14" s="11"/>
      <c r="H14" s="20"/>
      <c r="I14" s="20"/>
      <c r="J14" s="20"/>
      <c r="K14" s="20"/>
      <c r="L14" s="20"/>
      <c r="N14" s="4"/>
    </row>
    <row r="15" spans="1:15" s="1" customFormat="1" ht="15" customHeight="1" x14ac:dyDescent="0.2">
      <c r="A15" s="3"/>
      <c r="B15" s="22" t="s">
        <v>3</v>
      </c>
      <c r="C15" s="22"/>
      <c r="D15" s="22"/>
      <c r="E15" s="22"/>
      <c r="F15" s="13">
        <f>SUM(F13:F14)</f>
        <v>864201.79444444436</v>
      </c>
      <c r="G15" s="11"/>
      <c r="H15" s="20"/>
      <c r="I15" s="20"/>
      <c r="J15" s="20"/>
      <c r="K15" s="20"/>
      <c r="L15" s="20"/>
      <c r="M15" s="4"/>
      <c r="N15" s="4"/>
    </row>
    <row r="16" spans="1:15" s="1" customFormat="1" ht="12" customHeight="1" x14ac:dyDescent="0.2">
      <c r="A16" s="3"/>
      <c r="B16" s="4"/>
      <c r="C16" s="4"/>
      <c r="D16" s="4"/>
      <c r="E16" s="4"/>
      <c r="F16" s="4"/>
      <c r="G16" s="4"/>
      <c r="H16" s="20"/>
      <c r="I16" s="20"/>
      <c r="J16" s="20"/>
      <c r="K16" s="20"/>
      <c r="L16" s="20"/>
      <c r="M16" s="4"/>
      <c r="N16" s="4"/>
    </row>
    <row r="17" spans="1:15" s="1" customFormat="1" ht="12" customHeight="1" x14ac:dyDescent="0.2">
      <c r="A17" s="3"/>
      <c r="B17" s="9" t="s">
        <v>0</v>
      </c>
      <c r="C17" s="9" t="s">
        <v>1</v>
      </c>
      <c r="D17" s="9" t="s">
        <v>6</v>
      </c>
      <c r="E17" s="9" t="s">
        <v>2</v>
      </c>
      <c r="F17" s="10" t="s">
        <v>7</v>
      </c>
      <c r="G17" s="4"/>
      <c r="H17" s="4"/>
      <c r="I17" s="4"/>
      <c r="J17" s="4"/>
      <c r="K17" s="4"/>
      <c r="L17" s="4"/>
      <c r="M17" s="4"/>
      <c r="N17" s="4"/>
      <c r="O17" s="4"/>
    </row>
    <row r="18" spans="1:15" s="1" customFormat="1" ht="12" customHeight="1" x14ac:dyDescent="0.2">
      <c r="A18" s="3"/>
      <c r="B18" s="5">
        <v>43284</v>
      </c>
      <c r="C18" s="5">
        <v>43465</v>
      </c>
      <c r="D18" s="7">
        <f>+F13</f>
        <v>429896.20555555553</v>
      </c>
      <c r="E18" s="8">
        <f t="shared" ref="E18:E19" si="4">DAYS360(B18,C18)</f>
        <v>178</v>
      </c>
      <c r="F18" s="8">
        <f t="shared" ref="F18:F19" si="5">(D18*E18*0.12)/360</f>
        <v>25507.174862962962</v>
      </c>
      <c r="G18" s="4"/>
      <c r="H18" s="4"/>
      <c r="I18" s="4"/>
      <c r="J18" s="4"/>
      <c r="K18" s="4"/>
      <c r="L18" s="4"/>
      <c r="M18" s="4"/>
      <c r="N18" s="4"/>
      <c r="O18" s="4"/>
    </row>
    <row r="19" spans="1:15" s="1" customFormat="1" ht="12" customHeight="1" x14ac:dyDescent="0.2">
      <c r="A19" s="3"/>
      <c r="B19" s="5">
        <v>43466</v>
      </c>
      <c r="C19" s="5">
        <v>43636</v>
      </c>
      <c r="D19" s="7">
        <f>+F14</f>
        <v>434305.58888888889</v>
      </c>
      <c r="E19" s="8">
        <f t="shared" si="4"/>
        <v>169</v>
      </c>
      <c r="F19" s="8">
        <f t="shared" si="5"/>
        <v>24465.881507407408</v>
      </c>
      <c r="G19" s="4"/>
      <c r="H19" s="20" t="s">
        <v>14</v>
      </c>
      <c r="I19" s="20"/>
      <c r="J19" s="20"/>
      <c r="K19" s="20"/>
      <c r="L19" s="20"/>
      <c r="M19" s="4"/>
      <c r="N19" s="4"/>
      <c r="O19" s="4"/>
    </row>
    <row r="20" spans="1:15" s="1" customFormat="1" ht="12.75" x14ac:dyDescent="0.2">
      <c r="A20" s="3"/>
      <c r="B20" s="22" t="s">
        <v>3</v>
      </c>
      <c r="C20" s="22"/>
      <c r="D20" s="22"/>
      <c r="E20" s="22"/>
      <c r="F20" s="13">
        <f>SUM(F18:F19)</f>
        <v>49973.056370370366</v>
      </c>
      <c r="G20" s="15"/>
      <c r="H20" s="20"/>
      <c r="I20" s="20"/>
      <c r="J20" s="20"/>
      <c r="K20" s="20"/>
      <c r="L20" s="20"/>
      <c r="M20" s="4"/>
      <c r="N20" s="4"/>
      <c r="O20" s="4"/>
    </row>
    <row r="21" spans="1:15" s="1" customFormat="1" ht="12.75" x14ac:dyDescent="0.2">
      <c r="A21" s="3"/>
      <c r="B21" s="4"/>
      <c r="C21" s="4"/>
      <c r="D21" s="4"/>
      <c r="E21" s="4"/>
      <c r="F21" s="4"/>
      <c r="G21" s="4"/>
      <c r="H21" s="20"/>
      <c r="I21" s="20"/>
      <c r="J21" s="20"/>
      <c r="K21" s="20"/>
      <c r="L21" s="20"/>
      <c r="M21" s="4"/>
      <c r="N21" s="4"/>
      <c r="O21" s="4"/>
    </row>
    <row r="22" spans="1:15" s="1" customFormat="1" ht="12.75" x14ac:dyDescent="0.2">
      <c r="A22" s="3"/>
      <c r="B22" s="9" t="s">
        <v>0</v>
      </c>
      <c r="C22" s="9" t="s">
        <v>1</v>
      </c>
      <c r="D22" s="9" t="s">
        <v>4</v>
      </c>
      <c r="E22" s="9" t="s">
        <v>2</v>
      </c>
      <c r="F22" s="10" t="s">
        <v>8</v>
      </c>
      <c r="G22" s="4"/>
      <c r="H22" s="20"/>
      <c r="I22" s="20"/>
      <c r="J22" s="20"/>
      <c r="K22" s="20"/>
      <c r="L22" s="20"/>
    </row>
    <row r="23" spans="1:15" s="1" customFormat="1" ht="12.75" x14ac:dyDescent="0.2">
      <c r="A23" s="3"/>
      <c r="B23" s="5">
        <v>43284</v>
      </c>
      <c r="C23" s="5">
        <v>43636</v>
      </c>
      <c r="D23" s="6">
        <v>828116</v>
      </c>
      <c r="E23" s="8">
        <f>DAYS360(B23,C23)</f>
        <v>347</v>
      </c>
      <c r="F23" s="8">
        <f>(D23*E23)/720</f>
        <v>399105.90555555554</v>
      </c>
      <c r="G23" s="4"/>
      <c r="H23" s="20"/>
      <c r="I23" s="20"/>
      <c r="J23" s="20"/>
      <c r="K23" s="20"/>
      <c r="L23" s="20"/>
    </row>
    <row r="24" spans="1:15" s="1" customFormat="1" ht="12.75" x14ac:dyDescent="0.2">
      <c r="A24" s="3"/>
      <c r="B24" s="22" t="s">
        <v>3</v>
      </c>
      <c r="C24" s="22"/>
      <c r="D24" s="22"/>
      <c r="E24" s="22"/>
      <c r="F24" s="13">
        <f>SUM(F23)</f>
        <v>399105.90555555554</v>
      </c>
      <c r="G24" s="4"/>
      <c r="H24" s="20"/>
      <c r="I24" s="20"/>
      <c r="J24" s="20"/>
      <c r="K24" s="20"/>
      <c r="L24" s="20"/>
    </row>
    <row r="25" spans="1:15" s="1" customFormat="1" ht="12.75" x14ac:dyDescent="0.2">
      <c r="A25" s="3"/>
      <c r="B25" s="19"/>
      <c r="C25" s="19"/>
      <c r="D25" s="19"/>
      <c r="E25" s="4"/>
      <c r="F25" s="4"/>
      <c r="G25" s="4"/>
      <c r="H25" s="20"/>
      <c r="I25" s="20"/>
      <c r="J25" s="20"/>
      <c r="K25" s="20"/>
      <c r="L25" s="20"/>
    </row>
    <row r="26" spans="1:15" x14ac:dyDescent="0.25">
      <c r="A26" s="3"/>
      <c r="B26" s="24" t="s">
        <v>9</v>
      </c>
      <c r="C26" s="25"/>
      <c r="D26" s="25"/>
      <c r="E26" s="25"/>
      <c r="F26" s="26"/>
      <c r="G26" s="4"/>
      <c r="H26" s="20"/>
      <c r="I26" s="20"/>
      <c r="J26" s="20"/>
      <c r="K26" s="20"/>
      <c r="L26" s="20"/>
      <c r="M26" s="4"/>
      <c r="N26" s="4"/>
      <c r="O26" s="4"/>
    </row>
    <row r="27" spans="1:15" x14ac:dyDescent="0.25">
      <c r="A27" s="3"/>
      <c r="B27" s="9" t="s">
        <v>0</v>
      </c>
      <c r="C27" s="9" t="s">
        <v>1</v>
      </c>
      <c r="D27" s="9" t="s">
        <v>4</v>
      </c>
      <c r="E27" s="9" t="s">
        <v>2</v>
      </c>
      <c r="F27" s="17" t="s">
        <v>10</v>
      </c>
      <c r="G27" s="4"/>
      <c r="H27" s="20"/>
      <c r="I27" s="20"/>
      <c r="J27" s="20"/>
      <c r="K27" s="20"/>
      <c r="L27" s="20"/>
      <c r="M27" s="4"/>
      <c r="N27" s="4"/>
      <c r="O27" s="4"/>
    </row>
    <row r="28" spans="1:15" x14ac:dyDescent="0.25">
      <c r="A28" s="3"/>
      <c r="B28" s="18">
        <v>43511</v>
      </c>
      <c r="C28" s="5">
        <v>43636</v>
      </c>
      <c r="D28" s="16">
        <v>828116</v>
      </c>
      <c r="E28" s="12">
        <f t="shared" ref="E28" si="6">DAYS360(B28,C28)+1</f>
        <v>126</v>
      </c>
      <c r="F28" s="12">
        <f t="shared" ref="F28" si="7">(D28/30)*E28</f>
        <v>3478087.1999999997</v>
      </c>
      <c r="G28" s="4"/>
      <c r="H28" s="4"/>
      <c r="I28" s="4"/>
      <c r="J28" s="4"/>
      <c r="K28" s="4"/>
      <c r="L28" s="4"/>
      <c r="M28" s="4"/>
      <c r="N28" s="4"/>
      <c r="O28" s="4"/>
    </row>
    <row r="29" spans="1:15" x14ac:dyDescent="0.25">
      <c r="A29" s="3"/>
      <c r="B29" s="22" t="s">
        <v>3</v>
      </c>
      <c r="C29" s="22"/>
      <c r="D29" s="22"/>
      <c r="E29" s="22"/>
      <c r="F29" s="13">
        <f>+F28</f>
        <v>3478087.1999999997</v>
      </c>
      <c r="G29" s="4"/>
      <c r="H29" s="4"/>
      <c r="I29" s="4"/>
      <c r="J29" s="4"/>
      <c r="K29" s="4"/>
      <c r="L29" s="4"/>
      <c r="M29" s="4"/>
      <c r="N29" s="4"/>
      <c r="O29" s="4"/>
    </row>
    <row r="30" spans="1:15" x14ac:dyDescent="0.25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5" x14ac:dyDescent="0.25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1:15" ht="16.5" x14ac:dyDescent="0.35">
      <c r="A32" s="3"/>
      <c r="B32" s="21" t="s">
        <v>11</v>
      </c>
      <c r="C32" s="21"/>
      <c r="D32" s="21"/>
      <c r="E32" s="21"/>
      <c r="F32" s="27">
        <f>F29+F24+F20+F15+F10</f>
        <v>5655569.7508148151</v>
      </c>
      <c r="G32" s="4"/>
      <c r="H32" s="4"/>
      <c r="I32" s="4"/>
      <c r="J32" s="4"/>
      <c r="K32" s="4"/>
      <c r="L32" s="4"/>
      <c r="M32" s="4"/>
      <c r="N32" s="4"/>
      <c r="O32" s="4"/>
    </row>
    <row r="33" spans="1:15" x14ac:dyDescent="0.25">
      <c r="A33" s="2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5" x14ac:dyDescent="0.2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</sheetData>
  <mergeCells count="10">
    <mergeCell ref="B5:F5"/>
    <mergeCell ref="B26:F26"/>
    <mergeCell ref="H7:L16"/>
    <mergeCell ref="H19:L27"/>
    <mergeCell ref="B32:E32"/>
    <mergeCell ref="B10:E10"/>
    <mergeCell ref="B29:E29"/>
    <mergeCell ref="B15:E15"/>
    <mergeCell ref="B20:E20"/>
    <mergeCell ref="B24:E2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LIQ. PRETENSIONES DEMANDA</vt:lpstr>
    </vt:vector>
  </TitlesOfParts>
  <Manager/>
  <Company>Rama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>Valentina Orozco Arce</cp:lastModifiedBy>
  <cp:revision/>
  <dcterms:created xsi:type="dcterms:W3CDTF">2023-05-23T18:21:31Z</dcterms:created>
  <dcterms:modified xsi:type="dcterms:W3CDTF">2024-05-27T13:45:11Z</dcterms:modified>
  <cp:category/>
  <cp:contentStatus/>
</cp:coreProperties>
</file>