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2C225DCD-6E40-4FC0-8C23-BCA29B6F1791}" xr6:coauthVersionLast="47" xr6:coauthVersionMax="47" xr10:uidLastSave="{00000000-0000-0000-0000-000000000000}"/>
  <bookViews>
    <workbookView xWindow="-120" yWindow="-120" windowWidth="24240" windowHeight="13020" firstSheet="2" activeTab="4" xr2:uid="{00000000-000D-0000-FFFF-FFFF00000000}"/>
  </bookViews>
  <sheets>
    <sheet name="GENERALES NOTA 322" sheetId="5" r:id="rId1"/>
    <sheet name="GENERALES NOTA 321" sheetId="10" r:id="rId2"/>
    <sheet name="GENERALES  NOTA 324" sheetId="11" r:id="rId3"/>
    <sheet name="GENERALES NOTA 325" sheetId="14" r:id="rId4"/>
    <sheet name="CONCEPTO CONCILIACIÓN NOTA 330" sheetId="16" r:id="rId5"/>
    <sheet name="Hoja1" sheetId="15" state="hidden" r:id="rId6"/>
    <sheet name="Hoja2" sheetId="6" state="hidden" r:id="rId7"/>
  </sheets>
  <externalReferences>
    <externalReference r:id="rId8"/>
  </externalReferences>
  <definedNames>
    <definedName name="Posición">#REF!</definedName>
    <definedName name="Probabil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16" l="1"/>
  <c r="H23" i="16" s="1"/>
  <c r="H25" i="16" s="1"/>
  <c r="G21" i="16"/>
  <c r="G23" i="16" s="1"/>
  <c r="G25" i="16" s="1"/>
  <c r="F21" i="16"/>
  <c r="F23" i="16" s="1"/>
  <c r="F25" i="16" s="1"/>
  <c r="E21" i="16"/>
  <c r="E23" i="16" s="1"/>
  <c r="E25" i="16" s="1"/>
  <c r="D21" i="16"/>
  <c r="D23" i="16" s="1"/>
  <c r="D25" i="16" s="1"/>
  <c r="H20" i="16"/>
  <c r="H22" i="16" s="1"/>
  <c r="H24" i="16" s="1"/>
  <c r="G20" i="16"/>
  <c r="G22" i="16" s="1"/>
  <c r="G24" i="16" s="1"/>
  <c r="F20" i="16"/>
  <c r="F22" i="16" s="1"/>
  <c r="F24" i="16" s="1"/>
  <c r="E20" i="16"/>
  <c r="E22" i="16" s="1"/>
  <c r="E24" i="16" s="1"/>
  <c r="D20" i="16"/>
  <c r="D22" i="16" s="1"/>
  <c r="D24" i="16" s="1"/>
  <c r="C11" i="11" l="1"/>
  <c r="C10" i="11"/>
  <c r="B8" i="11"/>
  <c r="B7" i="11"/>
  <c r="B6" i="11"/>
  <c r="B5" i="11"/>
  <c r="B4" i="11"/>
  <c r="B3" i="11"/>
  <c r="B15" i="5"/>
  <c r="B17" i="11"/>
  <c r="B28" i="11" s="1"/>
  <c r="B7" i="10"/>
  <c r="B7" i="14"/>
  <c r="B6" i="14"/>
  <c r="B5" i="14"/>
  <c r="B4" i="14"/>
  <c r="B3" i="14"/>
  <c r="B4" i="10"/>
  <c r="B5" i="10"/>
  <c r="B6" i="10"/>
  <c r="B3" i="10"/>
</calcChain>
</file>

<file path=xl/sharedStrings.xml><?xml version="1.0" encoding="utf-8"?>
<sst xmlns="http://schemas.openxmlformats.org/spreadsheetml/2006/main" count="246" uniqueCount="177">
  <si>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</si>
  <si>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</si>
  <si>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</si>
  <si>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</si>
  <si>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</si>
  <si>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</si>
  <si>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</si>
  <si>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</si>
  <si>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</si>
  <si>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</si>
  <si>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</si>
  <si>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</si>
  <si>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</si>
  <si>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</si>
  <si>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</si>
  <si>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</si>
  <si>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</si>
  <si>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</si>
  <si>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</si>
  <si>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</si>
  <si>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</si>
  <si>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</si>
  <si>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</si>
  <si>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</si>
  <si>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</si>
  <si>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</si>
  <si>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</si>
  <si>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</si>
  <si>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</si>
  <si>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</si>
  <si>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</si>
  <si>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</si>
  <si>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</si>
  <si>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</si>
  <si>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</si>
  <si>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</si>
  <si>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</si>
  <si>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</si>
  <si>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</si>
  <si>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</si>
  <si>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</si>
  <si>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</si>
  <si>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</si>
  <si>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</si>
  <si>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</si>
  <si>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</si>
  <si>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</si>
  <si>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</si>
  <si>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</si>
  <si>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</si>
  <si>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</si>
  <si>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</si>
  <si>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</si>
  <si>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</si>
  <si>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</si>
  <si>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</si>
  <si>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</si>
  <si>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</si>
  <si>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</si>
  <si>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</si>
  <si>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</si>
  <si>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</si>
  <si>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</si>
  <si>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</si>
  <si>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</si>
  <si>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</si>
  <si>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</si>
  <si>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</si>
  <si>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</si>
  <si>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</si>
  <si>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</si>
  <si>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</si>
  <si>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</si>
  <si>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</si>
  <si>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</si>
  <si>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</si>
  <si>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</si>
  <si>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</si>
  <si>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</si>
  <si>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</si>
  <si>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</si>
  <si>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</si>
  <si>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</si>
  <si>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</si>
  <si>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</si>
  <si>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</si>
  <si>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</si>
  <si>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</si>
  <si>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</si>
  <si>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</si>
  <si>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</si>
  <si>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</si>
  <si>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</si>
  <si>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</si>
  <si>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</si>
  <si>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</si>
  <si>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</si>
  <si>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</si>
  <si>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</si>
  <si>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</si>
  <si>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</si>
  <si>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</si>
  <si>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</si>
  <si>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</si>
  <si>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</si>
  <si>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</si>
  <si>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</si>
  <si>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Demandado</t>
  </si>
  <si>
    <t>Tipo de vinculacion compañía</t>
  </si>
  <si>
    <t>DEMANDA DIRECTA</t>
  </si>
  <si>
    <t>Daño moral</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</si>
  <si>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</si>
  <si>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</si>
  <si>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</si>
  <si>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</si>
  <si>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</si>
  <si>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</si>
  <si>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</si>
  <si>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</si>
  <si>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</si>
  <si>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</si>
  <si>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</si>
  <si>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</si>
  <si>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</si>
  <si>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</si>
  <si>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</si>
  <si>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</si>
  <si>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</si>
  <si>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</si>
  <si>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</si>
  <si>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</si>
  <si>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</si>
  <si>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CONCURRENCIA</t>
  </si>
  <si>
    <t>JUZGADO (9°) NOVENO ADMINISTRATIVO DEL CIRCUITO DE CALI</t>
  </si>
  <si>
    <t xml:space="preserve">RED DE SALUD DEL ORIENTE- E.S.E. CENTRO DE SALUD DECEPAZ IPS
DISTRITO ESPECIAL DE SANTIAGO DE CALI – COMISARIA DE FAMILIA – SECRETARÍA DE SALUD.
</t>
  </si>
  <si>
    <t>PREDIOS, LABORES Y OPERACIONES</t>
  </si>
  <si>
    <t>De conformidad con los hechos de la demanda, el 14 de junio del 2017 la menor Mariana Murcia Quintero fue valorada en la Red de Salud del Oriente en consulta con medicina general, en el hallazgo físico la profesional adscrita a la ESE diagnosticó un "himen roto" por lo que activó Sospecha de abuso sexual, cuando presuntamente se realizó un error en el protocolo de sospecha por agresión sexual. Debido a ello, la madre tuvo que presentar una denuncia ante la Fiscalía General de la Nación, y tanto ella, la señora Daniela Quintero como el padre, el señor David Murcia, fueron vinculados al proceso de restablecimiento de derechos de la menor por la Comisaría Cuarta de Familia de Cali el cual como medida provisional suspendió provisionalmente la custodia a los padres y la otorgó al abuelo materno, el señor César Quintero. Después, la menor fue valorada el 16 de junio de 2017 por el Instituto Nacional de Medicina Legal y Ciencias Forenses, en el cual dictaminaron que el himen estaba intacto. Posteriormente, el proceso penal y el proceso de restablecimiento de derechos de la menor fue archivado por atipicidad. La parte actora manifestó que, la comisaría dio la custodia a la madre y negó devolver la custodia al padre, meses después por medio de abogado llevaron derecho de petición solicitando el restablecimiento del derecho del padre, más sin embargo no fue restablecido el derecho al padre y solo hasta el mes de enero del 2018 el padre pudo obtener el levantamiento de la medida de restricción.</t>
  </si>
  <si>
    <t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t>
  </si>
  <si>
    <t>Mariana Murcia Quintero</t>
  </si>
  <si>
    <t>24 de Mayo de 2019</t>
  </si>
  <si>
    <t>08 de Julio de 2019</t>
  </si>
  <si>
    <t>Daño Moral</t>
  </si>
  <si>
    <t>Daño a la Salud o Daño a la vida en relacion</t>
  </si>
  <si>
    <t>Derecho a la Familia, al buen nombre y a la Honrra</t>
  </si>
  <si>
    <t>Derecho a la Patria Potestad</t>
  </si>
  <si>
    <t>Daño a la Salud</t>
  </si>
  <si>
    <t>Distrito Especial de Santiago de Cali</t>
  </si>
  <si>
    <t>890.399.011-3</t>
  </si>
  <si>
    <t>1501216001931</t>
  </si>
  <si>
    <t>23 de abril de 2024</t>
  </si>
  <si>
    <t>18 de abril de 2024</t>
  </si>
  <si>
    <t>10 de mayo de 2024</t>
  </si>
  <si>
    <t>76001-33-33-009-2019-00208-00</t>
  </si>
  <si>
    <t>14 de Junio de 2017</t>
  </si>
  <si>
    <t>PLO</t>
  </si>
  <si>
    <t>15%MIN 40smmlv</t>
  </si>
  <si>
    <t>31/08/2017 HASTA 25/05/2018</t>
  </si>
  <si>
    <t>ALLIANZ</t>
  </si>
  <si>
    <t>AXA COLPATRIA</t>
  </si>
  <si>
    <t>MAPFRE</t>
  </si>
  <si>
    <t>QBE</t>
  </si>
  <si>
    <t>X</t>
  </si>
  <si>
    <t>SATRO 139263099 APJ 32370</t>
  </si>
  <si>
    <t xml:space="preserve">CALIFICACION: La contingencia se califica como REMOTA, toda vez que si bien el contrato de seguros presta cobertura se configuró una falta de legitimación en la causa por pasiva del asegurado y adicionalmente no se acreditó la falla en el servicio  
Lo primero que debe tenerse en cuenta es que la Póliza de Responsabilidad Civil Extracontractual No. 1501216001931 cuyo tomador es el DISTRITO ESPECIAL DE SANTIAGO DE CALI presta cobertura de conformidad con los hechos y pretensiones expuestas en la demanda. El contrato de seguro fue pactado bajo la modalidad de ocurrencia la cual ampara la responsabilidad civil causados a terceros durante la vigencia de la póliza. En consecuencia, el contrato de seguro presta cobertura por su temporalidad, toda vez que, el hecho ocurrió en junio de 2017 y la vigencia de la póliza comprende desde el 31 de marzo de 2017 al 1 de enero de 2018. Anuado a ello presta cobertura material toda vez que ampara la responsabilidad civil extracontractual al tener amparo de Predios, labores y operaciones. 
A pesar de que el contrato de seguros presta cobertura, la contingencia es remota por cuanto no se ha probado la omisión o el incumplimiento mal o tardío del Distrito Especial de Santiago de Cali en sus deberes de vigilancia, tanto de la Red de Salud de Oriente ESE como de la Comisaría 4 de Familia de Cali. Adicionalmente, se ha configurado una falta de legitimación en la causa por pasiva del asegurado toda vez que según las pretensiones de la demanda se persigue una indemnización por un error en el diagnóstico médico de la menor Mariana Murcia Quintero. Diagnostico que fue realizado por el personal médico de la ESE Red Salud de Oriente, entidad que según la Ley 100 de 1993 goza de personería legal, autonomía administrativa y financiera. Por lo tanto las actuaciones realizadas por la ESE no son responsabilidad del ente territorial. Por otro lado, si bien se reprocha al municipio la actividad de la Comisaría 4 de Familia de Cali, no se ha probado más allá del dicho de los demandantes, la supuesta resolución tardía del proceso de restablecimiento de derechos. Por el contrario, con el material del expediente, se puede evidenciar que la comisaría actúo de acuerdo con la Ley 1098 de 2006 y a los lineamientos para la atención del menor según la Resolución 1519 de 2016. En consecuencia, la probabilidad de condena es baja en tanto no resulta factible una condena, por hechos con los cuales el Distrito no tuvo injerencia alguna. Lo anterior sin perjuicio del carácter contingente del proceso. 
</t>
  </si>
  <si>
    <t xml:space="preserve">LIQUIDACION OBJETIVA: $7.475.000. Se llegó a este valor de la siguiente manera:
Daño Emergente: 0. No se reconoce por cuanto no se acreditaron cuales fueron esas erogaciones que tuvo que sufragar los demandantes como consecuencia del hecho objeto del litigio.
Daño Moral: 55SMLMV es decir $71.500.000 con SMLMV de año 2024. 
Se reconoce este rubro con el mínimo porcentaje de lesión otorgado por el Consejo de Estado en sentencia del 28 de agosto del 2014. rad. no. 66001-23-31-000-2001-00731-01 /26251, toda vez que a la fecha no existe dictamen pericial que determine porcentaje de PCl, como tampoco dictamen de Medicina Legal que establezca secuelas permanentes o transitorias.
La suma de $71.500.000. se liquida el valor que de acuerdo a la sentencia de unificación del h. consejo de estado se ha reconocido por daño moral en los casos de lesiones personales con porcentaje del 1% al 10%, el cual asciende a 10 smmlv para la víctima directa y aquellos en el primer grado de consanguinidad (3 demandantes –víctima directa, madre y padre) equivalentes a $39.000.000 (año 2024) y 5 smlmv para el segundo grado de consanguinidad (5 demandantes - abuelas y hermano) equivalentes a $32.5000.000 (año 2024)
Nota: No se reconoce para la señora Diana Marcela Valderrama Morales, el señor Jimi Duván Valderrama Morales y la señora Irma Quintero Aguirre, tíos de la víctima directa. En el tercer grado de consanguinidad no existe presunción por lo que debe demostrarse la afectación moral por la causación del daño alegado.  
Daño a la salud: 10 smlmv - $13.000.000. En el dossier si bien no existe ningún dictamen pericial está el informe de medicina legal donde se evidencia que la menor Mariana Murcia Quintero presentó eritema el cual puede ser compatible con las maniobras que se realizaron al momento de tomar la muestra de frotis vaginal. por lo tanto, se podría tasar en 10 SMMLV. 
No se reconoce para los demás demandantes toda vez que de acuerdo a lo señalado por el Consejo de Estado en sentencia del 28 de agosto del 2014. rad. no. 66001-23-31-000-2001-00731-01 /26251, este únicamente procede para la víctima directa. 
Derecho a la familia, al buen nombre y a la honra: Teniendo en cuenta que esta tipología proviene de la vulneración o afectación a derechos constitucionalmente protegidos, el despacho podrá adoptar medidas de reparación y garantías de no repetición, es decir, las cuales son no pecuniarias.
Derecho a la patria potestad: Teniendo en cuenta que esta tipología proviene de la vulneración o afectación a derechos constitucionalmente protegidos, el despacho podrá adoptar medidas no pecuniarias a fin de restablecer sus derechos.
Deducible: Del total $84.500.000 se descuenta 40smlm correspondientes a $52.000.000 quedando un total de: $32.500.000
Coaseguro: Del total $32.500.000 se descuenta el 23%: $7.475.000
</t>
  </si>
  <si>
    <t xml:space="preserve">Frente a la demanda:
A. SE CONFIGURÓ LA CADUCIDAD DEL MEDIO DE CONTROL.
B. FALTA DE LEGITIMACIÓN EN LA CAUSA POR PASIVA DEL DISTRITO ESPECIAL DE SANTIAGO DE CALI.
C. INEXISTENCIA DE RESPONSABILIDAD ATRIBUIBLE AL DISTRITO ESPECIAL DE SANTIAGO DE CALI.
D. NO SE PROBÓ LA FALTA DE VIGILANCIA DEL DISTRITO ESPECIAL DE SANTIAGO DE CALI CONFIGURÁNDOSE LA FALTA DE IMPUTACIÓN Y NEXO DE CAUSALIDAD. 
E. EXCEPCIONES PLANTEADAS POR QUIEN FORMULÓ EL LLAMAMIENTO EN GARANTÍA A MI REPRESENTADA.
F. IMPROCEDENTE RECONOCIMIENTO Y EXAGERADA TASACIÓN DE PERJUICIOS MATERIALES E INMATERIALES.
G. GENÉRICA O INNOMINADA 
Frente al llamamiento en garantía:
A. INEXIGIBILIDAD DE LA OBLIGACIÓN INDEMNIZATORIA POR LA NO REALIZACIÓN DEL RIESGO ASEGURADO EN LA PÓLIZA DE RESPONSABILIDAD CIVIL EXTRACONTRACTUAL No. 1501216001931.
B. LAS EXCLUSIONES DE AMPARO CONCERTADAS EN LA PÓLIZA DE RESPONSABILIDAD CIVIL EXTRACONTRACTUAL NO. 1501216001931.
C. CARÁCTER MERAMENTE INDEMNIZATORIO QUE REVISTEN LOS CONTRATOS DE SEGURO.
D. LÍMITES MÁXIMOS DE RESPONSABILIDAD DEL ASEGURADOR Y CONDICIONES PACTADOS EN EL CONTRATO DE SEGURO DOCUMENTADO EN LA PÓLIZA DE RESPONSABILIDAD CIVIL EXTRACONTRACTUAL NO. 1501216001931.
E. COASEGURO E INEXISTENCIA DE SOLIDARIDAD CONTENIDA EN LA PÓLIZA DE RESPONSABILIDAD CIVIL EXTRACONTRACTUAL No. 1501216001931
F. EN LA PÓLIZA DE RESPONSABILIDAD CIVIL EXTRACONTRACTUAL No. 1501216001931, SE PACTÓ UN DEDUCIBLE.
G. INEXISTENCIA DE SOLIDARIDAD ENTRE MI MANDANTE Y DEMANDADA.
H. PRESCRIPCIÓN DE LAS ACCIONES DERIVADAS DEL CONTRATO DE SEGURO. 
I. PAGO POR REEMBOLSO 
J. DISPONIBILIDAD DEL VALOR ASEGURADO 
K. GENÉRICA O INNOMINADA 
</t>
  </si>
  <si>
    <t xml:space="preserve">REMOTO
</t>
  </si>
  <si>
    <t>FALTA DE LEGITIMACION EN LA CAUSA, FALTA DE ACREDITACION DE LA FALLA DEL SERVICIO</t>
  </si>
  <si>
    <t xml:space="preserve">CONCEPTO DE CONCILIACIÓN 330 </t>
  </si>
  <si>
    <t xml:space="preserve">SUMA SOLICITADA </t>
  </si>
  <si>
    <t>COMENTARIOS ABOGADO EXTERNO</t>
  </si>
  <si>
    <t>COMENTARIO OUT</t>
  </si>
  <si>
    <t>AUTORIZACIÓN COMPAÑÍA SUMA</t>
  </si>
  <si>
    <t xml:space="preserve">AUTORIZACIÓN COMPAÑÍA COMENTARIOS </t>
  </si>
  <si>
    <t>139263099 - Apl. 194025</t>
  </si>
  <si>
    <t xml:space="preserve">REMOTA
</t>
  </si>
  <si>
    <t>Dra. se cargó auto fija fecha audiencia para el 27 febrero del 2025 a las 8:30 am.
- No se necesita representante legal. 
- Se sugiere no conciliar, debido a la contingencia remota del proceso.
Por tanto, sugerimos esperar a que se surta la audiencia inicial, así como el debate probatorio para entonces, poder revisar nuevamente el riesgo de exposición de la compañía, toda vez que si bien el contrato de seguros presta cobertura se configuró una falta de legitimación en la causa por pasiva del asegurado y adicionalmente no se acreditó la falla en 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</si>
</sst>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 #,##0;[Red]\-&quot;$&quot;\ #,##0"/>
    <numFmt numFmtId="42" formatCode="_-&quot;$&quot;\ * #,##0_-;\-&quot;$&quot;\ * #,##0_-;_-&quot;$&quot;\ * &quot;-&quot;_-;_-@_-"/>
    <numFmt numFmtId="44" formatCode="_-&quot;$&quot;\ * #,##0.00_-;\-&quot;$&quot;\ * #,##0.0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2"/>
      <color rgb="FF4B4B4B"/>
      <name val="Calibri Light"/>
      <family val="2"/>
      <scheme val="major"/>
    </font>
    <font>
      <sz val="12"/>
      <name val="Calibri Light"/>
      <family val="2"/>
      <scheme val="maj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medium">
        <color rgb="FFEEEEEE"/>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0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2" fontId="6" fillId="7" borderId="1" xfId="1" applyFont="1" applyFill="1" applyBorder="1" applyAlignment="1">
      <alignment horizontal="center" vertical="top"/>
    </xf>
    <xf numFmtId="14" fontId="7" fillId="8" borderId="13" xfId="0" applyNumberFormat="1" applyFont="1" applyFill="1" applyBorder="1" applyAlignment="1">
      <alignment horizontal="right" vertical="top"/>
    </xf>
    <xf numFmtId="14" fontId="8" fillId="8" borderId="13" xfId="0" applyNumberFormat="1" applyFont="1" applyFill="1" applyBorder="1" applyAlignment="1">
      <alignment horizontal="righ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49" fontId="0" fillId="0" borderId="1" xfId="0" applyNumberFormat="1" applyBorder="1" applyAlignment="1">
      <alignment horizontal="justify" vertical="top"/>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4" fontId="0" fillId="0" borderId="2" xfId="3" applyFont="1" applyBorder="1" applyAlignment="1">
      <alignment horizontal="center" vertical="top"/>
    </xf>
    <xf numFmtId="44" fontId="0" fillId="0" borderId="11" xfId="3" applyFont="1"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44" fontId="0" fillId="0" borderId="1" xfId="3" applyFont="1" applyBorder="1" applyAlignment="1">
      <alignment horizontal="justify" vertical="top"/>
    </xf>
    <xf numFmtId="0" fontId="0" fillId="0" borderId="1" xfId="0" applyBorder="1" applyAlignment="1">
      <alignment horizontal="center" vertical="top" wrapText="1"/>
    </xf>
    <xf numFmtId="0" fontId="2" fillId="0" borderId="2" xfId="0" applyFont="1" applyBorder="1" applyAlignment="1">
      <alignment horizontal="justify" vertical="top"/>
    </xf>
    <xf numFmtId="44" fontId="0" fillId="5" borderId="1" xfId="3" applyFont="1" applyFill="1" applyBorder="1" applyAlignment="1">
      <alignment horizontal="center"/>
    </xf>
    <xf numFmtId="0" fontId="0" fillId="5" borderId="1" xfId="0" applyFill="1" applyBorder="1" applyAlignment="1">
      <alignment horizontal="justify" vertical="top"/>
    </xf>
    <xf numFmtId="6" fontId="0" fillId="5" borderId="1" xfId="1" applyNumberFormat="1" applyFont="1" applyFill="1" applyBorder="1" applyAlignment="1">
      <alignment horizontal="justify" vertical="top"/>
    </xf>
    <xf numFmtId="6" fontId="0" fillId="5" borderId="1" xfId="3" applyNumberFormat="1" applyFont="1" applyFill="1" applyBorder="1" applyAlignment="1">
      <alignment horizontal="center"/>
    </xf>
  </cellXfs>
  <cellStyles count="4">
    <cellStyle name="Moneda" xfId="3" builtinId="4"/>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allianzms-my.sharepoint.com/personal/david_giraldo_allianz_co/Documents/ANTECEDENTES/CALI/DANIELA%20QUINTERO/INFORME%20INICIAL%20-%20DTE.%20DANIELA%20QUINTERO%20-%20RAD.%202019-00208.xlsx" TargetMode="External"/><Relationship Id="rId1" Type="http://schemas.openxmlformats.org/officeDocument/2006/relationships/externalLinkPath" Target="https://allianzms-my.sharepoint.com/personal/david_giraldo_allianz_co/Documents/ANTECEDENTES/CALI/DANIELA%20QUINTERO/INFORME%20INICIAL%20-%20DTE.%20DANIELA%20QUINTERO%20-%20RAD.%202019-002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GENERALES NOTA 322"/>
      <sheetName val="GENERALES NOTA 321"/>
      <sheetName val="GENERALES  NOTA 324"/>
      <sheetName val="GENERALES NOTA 325"/>
      <sheetName val="Hoja1"/>
      <sheetName val="Hoja2"/>
    </sheetNames>
    <sheetDataSet>
      <sheetData sheetId="0">
        <row r="2">
          <cell r="B2" t="str">
            <v>76001-33-33-009-2019-00208-00</v>
          </cell>
        </row>
        <row r="3">
          <cell r="B3" t="str">
            <v>JUZGADO (9°) NOVENO ADMINISTRATIVO DEL CIRCUITO DE CALI</v>
          </cell>
        </row>
        <row r="4">
          <cell r="B4" t="str">
            <v xml:space="preserve">RED DE SALUD DEL ORIENTE- E.S.E. CENTRO DE SALUD DECEPAZ IPS
DISTRITO ESPECIAL DE SANTIAGO DE CALI – COMISARIA DE FAMILIA – SECRETARÍA DE SALUD.
</v>
          </cell>
        </row>
        <row r="5">
          <cell r="B5" t="str">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ell>
        </row>
        <row r="6">
          <cell r="B6" t="str">
            <v>LLAMADA EN GARANTIA</v>
          </cell>
        </row>
        <row r="15">
          <cell r="B15">
            <v>2610850000</v>
          </cell>
        </row>
        <row r="17">
          <cell r="C17">
            <v>1430000000</v>
          </cell>
        </row>
        <row r="18">
          <cell r="C18">
            <v>520000000</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8"/>
  <sheetViews>
    <sheetView zoomScale="115" zoomScaleNormal="115" workbookViewId="0">
      <selection activeCell="B2" sqref="B2:C6"/>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2" t="s">
        <v>41</v>
      </c>
      <c r="B1" s="52"/>
      <c r="C1" s="52"/>
    </row>
    <row r="2" spans="1:3" x14ac:dyDescent="0.25">
      <c r="A2" s="5" t="s">
        <v>11</v>
      </c>
      <c r="B2" s="53" t="s">
        <v>152</v>
      </c>
      <c r="C2" s="54"/>
    </row>
    <row r="3" spans="1:3" x14ac:dyDescent="0.25">
      <c r="A3" s="5" t="s">
        <v>0</v>
      </c>
      <c r="B3" s="55" t="s">
        <v>133</v>
      </c>
      <c r="C3" s="56"/>
    </row>
    <row r="4" spans="1:3" ht="36.75" customHeight="1" x14ac:dyDescent="0.25">
      <c r="A4" s="5" t="s">
        <v>107</v>
      </c>
      <c r="B4" s="50" t="s">
        <v>134</v>
      </c>
      <c r="C4" s="56"/>
    </row>
    <row r="5" spans="1:3" ht="168.75" customHeight="1" x14ac:dyDescent="0.25">
      <c r="A5" s="5" t="s">
        <v>1</v>
      </c>
      <c r="B5" s="50" t="s">
        <v>137</v>
      </c>
      <c r="C5" s="56"/>
    </row>
    <row r="6" spans="1:3" x14ac:dyDescent="0.25">
      <c r="A6" s="5" t="s">
        <v>108</v>
      </c>
      <c r="B6" s="38" t="s">
        <v>131</v>
      </c>
      <c r="C6" s="38"/>
    </row>
    <row r="7" spans="1:3" x14ac:dyDescent="0.25">
      <c r="A7" s="5" t="s">
        <v>2</v>
      </c>
      <c r="B7" s="38" t="s">
        <v>138</v>
      </c>
      <c r="C7" s="38"/>
    </row>
    <row r="8" spans="1:3" x14ac:dyDescent="0.25">
      <c r="A8" s="5" t="s">
        <v>3</v>
      </c>
      <c r="B8" s="49" t="s">
        <v>153</v>
      </c>
      <c r="C8" s="49"/>
    </row>
    <row r="9" spans="1:3" x14ac:dyDescent="0.25">
      <c r="A9" s="5" t="s">
        <v>4</v>
      </c>
      <c r="B9" s="49" t="s">
        <v>139</v>
      </c>
      <c r="C9" s="49"/>
    </row>
    <row r="10" spans="1:3" x14ac:dyDescent="0.25">
      <c r="A10" s="5" t="s">
        <v>5</v>
      </c>
      <c r="B10" s="49" t="s">
        <v>140</v>
      </c>
      <c r="C10" s="49"/>
    </row>
    <row r="11" spans="1:3" ht="23.25" customHeight="1" x14ac:dyDescent="0.25">
      <c r="A11" s="5" t="s">
        <v>27</v>
      </c>
      <c r="B11" s="50" t="s">
        <v>135</v>
      </c>
      <c r="C11" s="51"/>
    </row>
    <row r="12" spans="1:3" x14ac:dyDescent="0.25">
      <c r="A12" s="39" t="s">
        <v>117</v>
      </c>
      <c r="B12" s="38" t="s">
        <v>136</v>
      </c>
      <c r="C12" s="38"/>
    </row>
    <row r="13" spans="1:3" ht="30" customHeight="1" x14ac:dyDescent="0.25">
      <c r="A13" s="39"/>
      <c r="B13" s="38"/>
      <c r="C13" s="38"/>
    </row>
    <row r="14" spans="1:3" ht="168.75" customHeight="1" x14ac:dyDescent="0.25">
      <c r="A14" s="39"/>
      <c r="B14" s="38"/>
      <c r="C14" s="38"/>
    </row>
    <row r="15" spans="1:3" ht="30" x14ac:dyDescent="0.25">
      <c r="A15" s="5" t="s">
        <v>46</v>
      </c>
      <c r="B15" s="43">
        <f>SUM(C17,C18,C19,C20,C22)</f>
        <v>2610850000</v>
      </c>
      <c r="C15" s="44"/>
    </row>
    <row r="16" spans="1:3" ht="18" customHeight="1" x14ac:dyDescent="0.25">
      <c r="A16" s="45" t="s">
        <v>47</v>
      </c>
      <c r="B16" s="46" t="s">
        <v>50</v>
      </c>
      <c r="C16" s="46"/>
    </row>
    <row r="17" spans="1:3" ht="20.25" customHeight="1" x14ac:dyDescent="0.25">
      <c r="A17" s="45"/>
      <c r="B17" s="11" t="s">
        <v>141</v>
      </c>
      <c r="C17" s="6">
        <v>1430000000</v>
      </c>
    </row>
    <row r="18" spans="1:3" ht="15.75" customHeight="1" x14ac:dyDescent="0.25">
      <c r="A18" s="45"/>
      <c r="B18" s="11" t="s">
        <v>142</v>
      </c>
      <c r="C18" s="6">
        <v>520000000</v>
      </c>
    </row>
    <row r="19" spans="1:3" x14ac:dyDescent="0.25">
      <c r="A19" s="45"/>
      <c r="B19" s="11" t="s">
        <v>143</v>
      </c>
      <c r="C19" s="6">
        <v>520000000</v>
      </c>
    </row>
    <row r="20" spans="1:3" x14ac:dyDescent="0.25">
      <c r="A20" s="45"/>
      <c r="B20" s="11" t="s">
        <v>144</v>
      </c>
      <c r="C20" s="6">
        <v>130000000</v>
      </c>
    </row>
    <row r="21" spans="1:3" x14ac:dyDescent="0.25">
      <c r="A21" s="45"/>
      <c r="B21" s="47" t="s">
        <v>48</v>
      </c>
      <c r="C21" s="48"/>
    </row>
    <row r="22" spans="1:3" x14ac:dyDescent="0.25">
      <c r="A22" s="45"/>
      <c r="B22" s="11" t="s">
        <v>49</v>
      </c>
      <c r="C22" s="34">
        <v>10850000</v>
      </c>
    </row>
    <row r="23" spans="1:3" x14ac:dyDescent="0.25">
      <c r="A23" s="5" t="s">
        <v>6</v>
      </c>
      <c r="B23" s="38" t="s">
        <v>146</v>
      </c>
      <c r="C23" s="38"/>
    </row>
    <row r="24" spans="1:3" x14ac:dyDescent="0.25">
      <c r="A24" s="5" t="s">
        <v>7</v>
      </c>
      <c r="B24" s="38" t="s">
        <v>147</v>
      </c>
      <c r="C24" s="38"/>
    </row>
    <row r="25" spans="1:3" x14ac:dyDescent="0.25">
      <c r="A25" s="5" t="s">
        <v>8</v>
      </c>
      <c r="B25" s="40" t="s">
        <v>148</v>
      </c>
      <c r="C25" s="40"/>
    </row>
    <row r="26" spans="1:3" x14ac:dyDescent="0.25">
      <c r="A26" s="5" t="s">
        <v>42</v>
      </c>
      <c r="B26" s="41" t="s">
        <v>149</v>
      </c>
      <c r="C26" s="42"/>
    </row>
    <row r="27" spans="1:3" x14ac:dyDescent="0.25">
      <c r="A27" s="5" t="s">
        <v>9</v>
      </c>
      <c r="B27" s="37" t="s">
        <v>150</v>
      </c>
      <c r="C27" s="37"/>
    </row>
    <row r="28" spans="1:3" x14ac:dyDescent="0.25">
      <c r="A28" s="5" t="s">
        <v>10</v>
      </c>
      <c r="B28" s="38" t="s">
        <v>151</v>
      </c>
      <c r="C28" s="38"/>
    </row>
  </sheetData>
  <mergeCells count="23">
    <mergeCell ref="B8:C8"/>
    <mergeCell ref="B9:C9"/>
    <mergeCell ref="B10:C10"/>
    <mergeCell ref="B11:C11"/>
    <mergeCell ref="A1:C1"/>
    <mergeCell ref="B7:C7"/>
    <mergeCell ref="B2:C2"/>
    <mergeCell ref="B3:C3"/>
    <mergeCell ref="B4:C4"/>
    <mergeCell ref="B5:C5"/>
    <mergeCell ref="B6:C6"/>
    <mergeCell ref="B27:C27"/>
    <mergeCell ref="B28:C28"/>
    <mergeCell ref="A12:A14"/>
    <mergeCell ref="B12:C14"/>
    <mergeCell ref="B23:C23"/>
    <mergeCell ref="B24:C24"/>
    <mergeCell ref="B25:C25"/>
    <mergeCell ref="B26:C26"/>
    <mergeCell ref="B15:C15"/>
    <mergeCell ref="A16:A22"/>
    <mergeCell ref="B16:C16"/>
    <mergeCell ref="B21:C2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4"/>
  <sheetViews>
    <sheetView zoomScale="70" zoomScaleNormal="70" workbookViewId="0">
      <selection activeCell="B2" sqref="B2:C2"/>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7" t="s">
        <v>40</v>
      </c>
      <c r="B1" s="67"/>
      <c r="C1" s="67"/>
    </row>
    <row r="2" spans="1:3" x14ac:dyDescent="0.25">
      <c r="A2" s="13" t="s">
        <v>25</v>
      </c>
      <c r="B2" s="68" t="s">
        <v>162</v>
      </c>
      <c r="C2" s="69"/>
    </row>
    <row r="3" spans="1:3" x14ac:dyDescent="0.25">
      <c r="A3" s="5" t="s">
        <v>11</v>
      </c>
      <c r="B3" s="38" t="str">
        <f>'GENERALES NOTA 322'!B2:C2</f>
        <v>76001-33-33-009-2019-00208-00</v>
      </c>
      <c r="C3" s="38"/>
    </row>
    <row r="4" spans="1:3" x14ac:dyDescent="0.25">
      <c r="A4" s="5" t="s">
        <v>0</v>
      </c>
      <c r="B4" s="38" t="str">
        <f>'GENERALES NOTA 322'!B3:C3</f>
        <v>JUZGADO (9°) NOVENO ADMINISTRATIVO DEL CIRCUITO DE CALI</v>
      </c>
      <c r="C4" s="38"/>
    </row>
    <row r="5" spans="1:3" x14ac:dyDescent="0.25">
      <c r="A5" s="5" t="s">
        <v>107</v>
      </c>
      <c r="B5" s="38" t="str">
        <f>'GENERALES NOTA 322'!B4:C4</f>
        <v xml:space="preserve">RED DE SALUD DEL ORIENTE- E.S.E. CENTRO DE SALUD DECEPAZ IPS
DISTRITO ESPECIAL DE SANTIAGO DE CALI – COMISARIA DE FAMILIA – SECRETARÍA DE SALUD.
</v>
      </c>
      <c r="C5" s="38"/>
    </row>
    <row r="6" spans="1:3" x14ac:dyDescent="0.25">
      <c r="A6" s="5" t="s">
        <v>1</v>
      </c>
      <c r="B6" s="38"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38"/>
    </row>
    <row r="7" spans="1:3" x14ac:dyDescent="0.25">
      <c r="A7" s="5" t="s">
        <v>108</v>
      </c>
      <c r="B7" s="38" t="str">
        <f>'GENERALES NOTA 322'!B6:C6</f>
        <v>LLAMADA EN GARANTIA</v>
      </c>
      <c r="C7" s="38"/>
    </row>
    <row r="8" spans="1:3" x14ac:dyDescent="0.25">
      <c r="A8" s="13" t="s">
        <v>26</v>
      </c>
      <c r="B8" s="38">
        <v>22082583</v>
      </c>
      <c r="C8" s="38"/>
    </row>
    <row r="9" spans="1:3" x14ac:dyDescent="0.25">
      <c r="A9" s="13" t="s">
        <v>27</v>
      </c>
      <c r="B9" s="38" t="s">
        <v>154</v>
      </c>
      <c r="C9" s="38"/>
    </row>
    <row r="10" spans="1:3" x14ac:dyDescent="0.25">
      <c r="A10" s="13" t="s">
        <v>76</v>
      </c>
      <c r="B10" s="70">
        <v>5000000000</v>
      </c>
      <c r="C10" s="71"/>
    </row>
    <row r="11" spans="1:3" x14ac:dyDescent="0.25">
      <c r="A11" s="13" t="s">
        <v>113</v>
      </c>
      <c r="B11" s="68" t="s">
        <v>155</v>
      </c>
      <c r="C11" s="69"/>
    </row>
    <row r="12" spans="1:3" x14ac:dyDescent="0.25">
      <c r="A12" s="13" t="s">
        <v>59</v>
      </c>
      <c r="B12" s="55" t="s">
        <v>67</v>
      </c>
      <c r="C12" s="56"/>
    </row>
    <row r="13" spans="1:3" ht="16.5" thickBot="1" x14ac:dyDescent="0.3">
      <c r="A13" s="13" t="s">
        <v>28</v>
      </c>
      <c r="B13" s="36" t="s">
        <v>156</v>
      </c>
      <c r="C13" s="35"/>
    </row>
    <row r="14" spans="1:3" x14ac:dyDescent="0.25">
      <c r="A14" s="13" t="s">
        <v>29</v>
      </c>
      <c r="B14" s="38" t="s">
        <v>32</v>
      </c>
      <c r="C14" s="38"/>
    </row>
    <row r="15" spans="1:3" x14ac:dyDescent="0.25">
      <c r="A15" s="13" t="s">
        <v>30</v>
      </c>
      <c r="B15" s="38" t="s">
        <v>32</v>
      </c>
      <c r="C15" s="38"/>
    </row>
    <row r="16" spans="1:3" x14ac:dyDescent="0.25">
      <c r="A16" s="65" t="s">
        <v>31</v>
      </c>
      <c r="B16" s="38"/>
      <c r="C16" s="38"/>
    </row>
    <row r="17" spans="1:3" x14ac:dyDescent="0.25">
      <c r="A17" s="66"/>
      <c r="B17" s="9" t="s">
        <v>39</v>
      </c>
      <c r="C17" s="10" t="s">
        <v>15</v>
      </c>
    </row>
    <row r="18" spans="1:3" x14ac:dyDescent="0.25">
      <c r="A18" s="66"/>
      <c r="B18" s="11" t="s">
        <v>157</v>
      </c>
      <c r="C18" s="11">
        <v>23</v>
      </c>
    </row>
    <row r="19" spans="1:3" x14ac:dyDescent="0.25">
      <c r="A19" s="66"/>
      <c r="B19" s="11" t="s">
        <v>158</v>
      </c>
      <c r="C19" s="11">
        <v>21</v>
      </c>
    </row>
    <row r="20" spans="1:3" x14ac:dyDescent="0.25">
      <c r="A20" s="66"/>
      <c r="B20" s="11" t="s">
        <v>159</v>
      </c>
      <c r="C20" s="11">
        <v>34</v>
      </c>
    </row>
    <row r="21" spans="1:3" x14ac:dyDescent="0.25">
      <c r="A21" s="66"/>
      <c r="B21" s="11" t="s">
        <v>160</v>
      </c>
      <c r="C21" s="11">
        <v>22</v>
      </c>
    </row>
    <row r="22" spans="1:3" x14ac:dyDescent="0.25">
      <c r="A22" s="13" t="s">
        <v>24</v>
      </c>
      <c r="B22" s="38" t="s">
        <v>33</v>
      </c>
      <c r="C22" s="38"/>
    </row>
    <row r="23" spans="1:3" x14ac:dyDescent="0.25">
      <c r="A23" s="13" t="s">
        <v>60</v>
      </c>
      <c r="B23" s="55"/>
      <c r="C23" s="56"/>
    </row>
    <row r="24" spans="1:3" x14ac:dyDescent="0.25">
      <c r="A24" s="13" t="s">
        <v>16</v>
      </c>
      <c r="B24" s="38" t="s">
        <v>23</v>
      </c>
      <c r="C24" s="38"/>
    </row>
    <row r="25" spans="1:3" x14ac:dyDescent="0.25">
      <c r="A25" s="13" t="s">
        <v>74</v>
      </c>
      <c r="B25" s="38" t="s">
        <v>33</v>
      </c>
      <c r="C25" s="38"/>
    </row>
    <row r="26" spans="1:3" x14ac:dyDescent="0.25">
      <c r="A26" s="13" t="s">
        <v>38</v>
      </c>
      <c r="B26" s="38"/>
      <c r="C26" s="38"/>
    </row>
    <row r="27" spans="1:3" x14ac:dyDescent="0.25">
      <c r="A27" s="12" t="s">
        <v>75</v>
      </c>
      <c r="B27" s="38" t="s">
        <v>33</v>
      </c>
      <c r="C27" s="38"/>
    </row>
    <row r="28" spans="1:3" x14ac:dyDescent="0.25">
      <c r="A28" s="64" t="s">
        <v>63</v>
      </c>
      <c r="B28" s="64"/>
      <c r="C28" s="64"/>
    </row>
    <row r="29" spans="1:3" ht="14.45" customHeight="1" x14ac:dyDescent="0.25">
      <c r="A29" s="59" t="s">
        <v>37</v>
      </c>
      <c r="B29" s="60"/>
      <c r="C29" s="30" t="s">
        <v>161</v>
      </c>
    </row>
    <row r="30" spans="1:3" ht="14.45" customHeight="1" x14ac:dyDescent="0.25">
      <c r="A30" s="61" t="s">
        <v>36</v>
      </c>
      <c r="B30" s="62"/>
      <c r="C30" s="30" t="s">
        <v>161</v>
      </c>
    </row>
    <row r="31" spans="1:3" ht="14.45" customHeight="1" x14ac:dyDescent="0.25">
      <c r="A31" s="61" t="s">
        <v>35</v>
      </c>
      <c r="B31" s="62"/>
      <c r="C31" s="31" t="s">
        <v>161</v>
      </c>
    </row>
    <row r="32" spans="1:3" ht="14.45" customHeight="1" x14ac:dyDescent="0.25">
      <c r="A32" s="61" t="s">
        <v>13</v>
      </c>
      <c r="B32" s="62"/>
      <c r="C32" s="30" t="s">
        <v>161</v>
      </c>
    </row>
    <row r="33" spans="1:3" x14ac:dyDescent="0.25">
      <c r="A33" s="61" t="s">
        <v>14</v>
      </c>
      <c r="B33" s="62"/>
      <c r="C33" s="30" t="s">
        <v>161</v>
      </c>
    </row>
    <row r="34" spans="1:3" ht="14.45" customHeight="1" x14ac:dyDescent="0.25">
      <c r="A34" s="61" t="s">
        <v>34</v>
      </c>
      <c r="B34" s="62"/>
      <c r="C34" s="30" t="s">
        <v>161</v>
      </c>
    </row>
    <row r="35" spans="1:3" ht="14.45" customHeight="1" x14ac:dyDescent="0.25">
      <c r="A35" s="61" t="s">
        <v>93</v>
      </c>
      <c r="B35" s="62"/>
      <c r="C35" s="32" t="s">
        <v>161</v>
      </c>
    </row>
    <row r="36" spans="1:3" x14ac:dyDescent="0.25">
      <c r="A36" s="59" t="s">
        <v>105</v>
      </c>
      <c r="B36" s="60"/>
      <c r="C36" s="33" t="s">
        <v>161</v>
      </c>
    </row>
    <row r="37" spans="1:3" x14ac:dyDescent="0.25">
      <c r="A37" s="63" t="s">
        <v>87</v>
      </c>
      <c r="B37" s="63"/>
      <c r="C37" s="63"/>
    </row>
    <row r="38" spans="1:3" x14ac:dyDescent="0.25">
      <c r="A38" s="57" t="s">
        <v>88</v>
      </c>
      <c r="B38" s="57"/>
      <c r="C38" s="11"/>
    </row>
    <row r="39" spans="1:3" x14ac:dyDescent="0.25">
      <c r="A39" s="57" t="s">
        <v>89</v>
      </c>
      <c r="B39" s="57"/>
      <c r="C39" s="11"/>
    </row>
    <row r="40" spans="1:3" x14ac:dyDescent="0.25">
      <c r="A40" s="57" t="s">
        <v>90</v>
      </c>
      <c r="B40" s="57"/>
      <c r="C40" s="11"/>
    </row>
    <row r="41" spans="1:3" x14ac:dyDescent="0.25">
      <c r="A41" s="57" t="s">
        <v>91</v>
      </c>
      <c r="B41" s="57"/>
      <c r="C41" s="11"/>
    </row>
    <row r="42" spans="1:3" x14ac:dyDescent="0.25">
      <c r="A42" s="57" t="s">
        <v>92</v>
      </c>
      <c r="B42" s="57"/>
      <c r="C42" s="11"/>
    </row>
    <row r="43" spans="1:3" x14ac:dyDescent="0.25">
      <c r="A43" s="57" t="s">
        <v>94</v>
      </c>
      <c r="B43" s="57"/>
      <c r="C43" s="11"/>
    </row>
    <row r="44" spans="1:3" x14ac:dyDescent="0.25">
      <c r="A44" s="57" t="s">
        <v>95</v>
      </c>
      <c r="B44" s="57"/>
      <c r="C44" s="11"/>
    </row>
    <row r="45" spans="1:3" x14ac:dyDescent="0.25">
      <c r="A45" s="57" t="s">
        <v>96</v>
      </c>
      <c r="B45" s="57"/>
      <c r="C45" s="11"/>
    </row>
    <row r="46" spans="1:3" x14ac:dyDescent="0.25">
      <c r="A46" s="57" t="s">
        <v>97</v>
      </c>
      <c r="B46" s="57"/>
      <c r="C46" s="11"/>
    </row>
    <row r="47" spans="1:3" x14ac:dyDescent="0.25">
      <c r="A47" s="57" t="s">
        <v>98</v>
      </c>
      <c r="B47" s="57"/>
      <c r="C47" s="11"/>
    </row>
    <row r="48" spans="1:3" x14ac:dyDescent="0.25">
      <c r="A48" s="57" t="s">
        <v>99</v>
      </c>
      <c r="B48" s="57"/>
      <c r="C48" s="11"/>
    </row>
    <row r="49" spans="1:3" x14ac:dyDescent="0.25">
      <c r="A49" s="57" t="s">
        <v>100</v>
      </c>
      <c r="B49" s="57"/>
      <c r="C49" s="11"/>
    </row>
    <row r="50" spans="1:3" x14ac:dyDescent="0.25">
      <c r="A50" s="57" t="s">
        <v>101</v>
      </c>
      <c r="B50" s="57"/>
      <c r="C50" s="11"/>
    </row>
    <row r="51" spans="1:3" x14ac:dyDescent="0.25">
      <c r="A51" s="57" t="s">
        <v>102</v>
      </c>
      <c r="B51" s="57"/>
      <c r="C51" s="11"/>
    </row>
    <row r="52" spans="1:3" x14ac:dyDescent="0.25">
      <c r="A52" s="57" t="s">
        <v>103</v>
      </c>
      <c r="B52" s="57"/>
      <c r="C52" s="11"/>
    </row>
    <row r="53" spans="1:3" x14ac:dyDescent="0.25">
      <c r="A53" s="57" t="s">
        <v>104</v>
      </c>
      <c r="B53" s="57"/>
      <c r="C53" s="11"/>
    </row>
    <row r="54" spans="1:3" x14ac:dyDescent="0.25">
      <c r="A54" s="58"/>
      <c r="B54" s="58"/>
      <c r="C54" s="11"/>
    </row>
  </sheetData>
  <mergeCells count="49">
    <mergeCell ref="B14:C14"/>
    <mergeCell ref="A1:C1"/>
    <mergeCell ref="B8:C8"/>
    <mergeCell ref="B9:C9"/>
    <mergeCell ref="B12:C12"/>
    <mergeCell ref="B2:C2"/>
    <mergeCell ref="B3:C3"/>
    <mergeCell ref="B4:C4"/>
    <mergeCell ref="B5:C5"/>
    <mergeCell ref="B6:C6"/>
    <mergeCell ref="B7:C7"/>
    <mergeCell ref="B10:C10"/>
    <mergeCell ref="B11:C11"/>
    <mergeCell ref="B15:C15"/>
    <mergeCell ref="A16:A21"/>
    <mergeCell ref="B16:C16"/>
    <mergeCell ref="B22:C22"/>
    <mergeCell ref="B23:C23"/>
    <mergeCell ref="B24:C24"/>
    <mergeCell ref="B25:C25"/>
    <mergeCell ref="B26:C26"/>
    <mergeCell ref="B27:C27"/>
    <mergeCell ref="A28:C28"/>
    <mergeCell ref="A29:B29"/>
    <mergeCell ref="A30:B30"/>
    <mergeCell ref="A42:B42"/>
    <mergeCell ref="A37:C37"/>
    <mergeCell ref="A38:B38"/>
    <mergeCell ref="A39:B39"/>
    <mergeCell ref="A40:B40"/>
    <mergeCell ref="A41:B41"/>
    <mergeCell ref="A31:B31"/>
    <mergeCell ref="A32:B32"/>
    <mergeCell ref="A33:B33"/>
    <mergeCell ref="A34:B34"/>
    <mergeCell ref="A35:B35"/>
    <mergeCell ref="A36:B36"/>
    <mergeCell ref="A50:B50"/>
    <mergeCell ref="A51:B51"/>
    <mergeCell ref="A52:B52"/>
    <mergeCell ref="A53:B53"/>
    <mergeCell ref="A54:B54"/>
    <mergeCell ref="A49:B49"/>
    <mergeCell ref="A43:B43"/>
    <mergeCell ref="A44:B44"/>
    <mergeCell ref="A45:B45"/>
    <mergeCell ref="A46:B46"/>
    <mergeCell ref="A47:B47"/>
    <mergeCell ref="A48:B48"/>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B23:C23</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B24:C24</xm:sqref>
        </x14:dataValidation>
        <x14:dataValidation type="list" allowBlank="1" showInputMessage="1" showErrorMessage="1" xr:uid="{CE598DA5-BE60-4504-8641-5BC1D7DE4EC8}">
          <x14:formula1>
            <xm:f>Hoja2!$B$1:$B$2</xm:f>
          </x14:formula1>
          <xm:sqref>B27:C27 B14:C15 B22:C22 B25:C25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80" zoomScaleNormal="80" workbookViewId="0">
      <selection activeCell="C11" sqref="C11"/>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7" t="s">
        <v>43</v>
      </c>
      <c r="B1" s="67"/>
      <c r="C1" s="67"/>
    </row>
    <row r="2" spans="1:6" x14ac:dyDescent="0.25">
      <c r="A2" s="19" t="s">
        <v>25</v>
      </c>
      <c r="B2" s="76" t="s">
        <v>162</v>
      </c>
      <c r="C2" s="77"/>
    </row>
    <row r="3" spans="1:6" x14ac:dyDescent="0.25">
      <c r="A3" s="20" t="s">
        <v>11</v>
      </c>
      <c r="B3" s="78" t="str">
        <f>'[1]GENERALES NOTA 322'!B2:C2</f>
        <v>76001-33-33-009-2019-00208-00</v>
      </c>
      <c r="C3" s="78"/>
    </row>
    <row r="4" spans="1:6" x14ac:dyDescent="0.25">
      <c r="A4" s="20" t="s">
        <v>0</v>
      </c>
      <c r="B4" s="78" t="str">
        <f>'[1]GENERALES NOTA 322'!B3:C3</f>
        <v>JUZGADO (9°) NOVENO ADMINISTRATIVO DEL CIRCUITO DE CALI</v>
      </c>
      <c r="C4" s="78"/>
    </row>
    <row r="5" spans="1:6" x14ac:dyDescent="0.25">
      <c r="A5" s="20" t="s">
        <v>107</v>
      </c>
      <c r="B5" s="78" t="str">
        <f>'[1]GENERALES NOTA 322'!B4:C4</f>
        <v xml:space="preserve">RED DE SALUD DEL ORIENTE- E.S.E. CENTRO DE SALUD DECEPAZ IPS
DISTRITO ESPECIAL DE SANTIAGO DE CALI – COMISARIA DE FAMILIA – SECRETARÍA DE SALUD.
</v>
      </c>
      <c r="C5" s="78"/>
    </row>
    <row r="6" spans="1:6" ht="14.45" customHeight="1" x14ac:dyDescent="0.25">
      <c r="A6" s="20" t="s">
        <v>1</v>
      </c>
      <c r="B6" s="78" t="str">
        <f>'[1]GENERALES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78"/>
    </row>
    <row r="7" spans="1:6" x14ac:dyDescent="0.25">
      <c r="A7" s="20" t="s">
        <v>108</v>
      </c>
      <c r="B7" s="78" t="str">
        <f>'[1]GENERALES NOTA 322'!B6:C6</f>
        <v>LLAMADA EN GARANTIA</v>
      </c>
      <c r="C7" s="78"/>
    </row>
    <row r="8" spans="1:6" ht="30" x14ac:dyDescent="0.25">
      <c r="A8" s="20" t="s">
        <v>46</v>
      </c>
      <c r="B8" s="72">
        <f>'[1]GENERALES NOTA 322'!B15:C15</f>
        <v>2610850000</v>
      </c>
      <c r="C8" s="73"/>
    </row>
    <row r="9" spans="1:6" x14ac:dyDescent="0.25">
      <c r="A9" s="79" t="s">
        <v>47</v>
      </c>
      <c r="B9" s="80" t="s">
        <v>50</v>
      </c>
      <c r="C9" s="81"/>
    </row>
    <row r="10" spans="1:6" x14ac:dyDescent="0.25">
      <c r="A10" s="79"/>
      <c r="B10" s="21" t="s">
        <v>110</v>
      </c>
      <c r="C10" s="18">
        <f>'[1]GENERALES NOTA 322'!C17</f>
        <v>1430000000</v>
      </c>
    </row>
    <row r="11" spans="1:6" x14ac:dyDescent="0.25">
      <c r="A11" s="79"/>
      <c r="B11" s="21" t="s">
        <v>145</v>
      </c>
      <c r="C11" s="18">
        <f>'[1]GENERALES NOTA 322'!C18</f>
        <v>520000000</v>
      </c>
    </row>
    <row r="12" spans="1:6" x14ac:dyDescent="0.25">
      <c r="A12" s="79"/>
      <c r="B12" s="80"/>
      <c r="C12" s="81"/>
    </row>
    <row r="13" spans="1:6" ht="30" x14ac:dyDescent="0.25">
      <c r="A13" s="79"/>
      <c r="B13" s="21" t="s">
        <v>143</v>
      </c>
      <c r="C13" s="23">
        <v>520000000</v>
      </c>
    </row>
    <row r="14" spans="1:6" x14ac:dyDescent="0.25">
      <c r="A14" s="79"/>
      <c r="B14" s="21" t="s">
        <v>144</v>
      </c>
      <c r="C14" s="23">
        <v>130000000</v>
      </c>
      <c r="E14" t="s">
        <v>58</v>
      </c>
      <c r="F14" s="16">
        <v>0.7</v>
      </c>
    </row>
    <row r="15" spans="1:6" x14ac:dyDescent="0.25">
      <c r="A15" s="22" t="s">
        <v>44</v>
      </c>
      <c r="B15" s="76" t="s">
        <v>56</v>
      </c>
      <c r="C15" s="77"/>
    </row>
    <row r="16" spans="1:6" ht="15" customHeight="1" x14ac:dyDescent="0.25">
      <c r="A16" s="20" t="s">
        <v>45</v>
      </c>
      <c r="B16" s="74" t="s">
        <v>163</v>
      </c>
      <c r="C16" s="75"/>
    </row>
    <row r="17" spans="1:3" ht="28.5" customHeight="1" x14ac:dyDescent="0.25">
      <c r="A17" s="14" t="s">
        <v>51</v>
      </c>
      <c r="B17" s="84">
        <f>((C19+C20+C22+C23)-C26)*C25*C27</f>
        <v>7475000</v>
      </c>
      <c r="C17" s="84"/>
    </row>
    <row r="18" spans="1:3" x14ac:dyDescent="0.25">
      <c r="A18" s="22" t="s">
        <v>52</v>
      </c>
      <c r="B18" s="82" t="s">
        <v>48</v>
      </c>
      <c r="C18" s="83"/>
    </row>
    <row r="19" spans="1:3" x14ac:dyDescent="0.25">
      <c r="A19" s="90"/>
      <c r="B19" s="21" t="s">
        <v>49</v>
      </c>
      <c r="C19" s="18">
        <v>0</v>
      </c>
    </row>
    <row r="20" spans="1:3" x14ac:dyDescent="0.25">
      <c r="A20" s="91"/>
      <c r="B20" s="21"/>
      <c r="C20" s="18">
        <v>0</v>
      </c>
    </row>
    <row r="21" spans="1:3" x14ac:dyDescent="0.25">
      <c r="A21" s="91"/>
      <c r="B21" s="80" t="s">
        <v>50</v>
      </c>
      <c r="C21" s="81"/>
    </row>
    <row r="22" spans="1:3" x14ac:dyDescent="0.25">
      <c r="A22" s="91"/>
      <c r="B22" s="21" t="s">
        <v>110</v>
      </c>
      <c r="C22" s="18">
        <v>71500000</v>
      </c>
    </row>
    <row r="23" spans="1:3" ht="45" x14ac:dyDescent="0.25">
      <c r="A23" s="91"/>
      <c r="B23" s="21" t="s">
        <v>111</v>
      </c>
      <c r="C23" s="18">
        <v>13000000</v>
      </c>
    </row>
    <row r="24" spans="1:3" x14ac:dyDescent="0.25">
      <c r="A24" s="91"/>
      <c r="B24" s="80" t="s">
        <v>112</v>
      </c>
      <c r="C24" s="81"/>
    </row>
    <row r="25" spans="1:3" x14ac:dyDescent="0.25">
      <c r="A25" s="24"/>
      <c r="B25" s="21" t="s">
        <v>124</v>
      </c>
      <c r="C25" s="25">
        <v>0.23</v>
      </c>
    </row>
    <row r="26" spans="1:3" x14ac:dyDescent="0.25">
      <c r="A26" s="26"/>
      <c r="B26" s="21" t="s">
        <v>113</v>
      </c>
      <c r="C26" s="27">
        <v>52000000</v>
      </c>
    </row>
    <row r="27" spans="1:3" x14ac:dyDescent="0.25">
      <c r="A27" s="26"/>
      <c r="B27" s="21" t="s">
        <v>132</v>
      </c>
      <c r="C27" s="25">
        <v>1</v>
      </c>
    </row>
    <row r="28" spans="1:3" x14ac:dyDescent="0.25">
      <c r="A28" s="17" t="s">
        <v>106</v>
      </c>
      <c r="B28" s="84">
        <f>IFERROR(B17*(VLOOKUP(B15,Hoja2!$G$1:$H$6,2,0)),16666)</f>
        <v>16666</v>
      </c>
      <c r="C28" s="84"/>
    </row>
    <row r="29" spans="1:3" ht="30" x14ac:dyDescent="0.25">
      <c r="A29" s="20" t="s">
        <v>53</v>
      </c>
      <c r="B29" s="85" t="s">
        <v>164</v>
      </c>
      <c r="C29" s="86"/>
    </row>
    <row r="30" spans="1:3" ht="30" x14ac:dyDescent="0.25">
      <c r="A30" s="20" t="s">
        <v>54</v>
      </c>
      <c r="B30" s="87" t="s">
        <v>165</v>
      </c>
      <c r="C30" s="88"/>
    </row>
    <row r="31" spans="1:3" ht="18.75" x14ac:dyDescent="0.25">
      <c r="A31" s="28" t="s">
        <v>114</v>
      </c>
      <c r="B31" s="28"/>
      <c r="C31" s="28"/>
    </row>
    <row r="32" spans="1:3" x14ac:dyDescent="0.25">
      <c r="A32" s="29" t="s">
        <v>115</v>
      </c>
      <c r="B32" s="89"/>
      <c r="C32" s="89"/>
    </row>
    <row r="33" spans="1:3" x14ac:dyDescent="0.25">
      <c r="A33" s="29" t="s">
        <v>116</v>
      </c>
      <c r="B33" s="89"/>
      <c r="C33" s="89"/>
    </row>
    <row r="34" spans="1:3" x14ac:dyDescent="0.25">
      <c r="A34" s="26"/>
      <c r="B34" s="26"/>
      <c r="C34" s="26"/>
    </row>
    <row r="35" spans="1:3" x14ac:dyDescent="0.25">
      <c r="A35" s="26"/>
      <c r="B35" s="26"/>
      <c r="C35" s="26"/>
    </row>
    <row r="36" spans="1:3" x14ac:dyDescent="0.25">
      <c r="A36" s="26"/>
      <c r="B36" s="26"/>
      <c r="C36" s="26"/>
    </row>
    <row r="37" spans="1:3" x14ac:dyDescent="0.25">
      <c r="A37" s="26"/>
      <c r="B37" s="26"/>
      <c r="C37" s="26"/>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B15" sqref="B15:C15"/>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7" t="s">
        <v>55</v>
      </c>
      <c r="B1" s="67"/>
      <c r="C1" s="67"/>
    </row>
    <row r="2" spans="1:3" ht="17.100000000000001" customHeight="1" x14ac:dyDescent="0.25">
      <c r="A2" s="13" t="s">
        <v>25</v>
      </c>
      <c r="B2" s="68" t="s">
        <v>162</v>
      </c>
      <c r="C2" s="69"/>
    </row>
    <row r="3" spans="1:3" ht="15.95" customHeight="1" x14ac:dyDescent="0.25">
      <c r="A3" s="5" t="s">
        <v>11</v>
      </c>
      <c r="B3" s="38" t="str">
        <f>'GENERALES NOTA 322'!B2:C2</f>
        <v>76001-33-33-009-2019-00208-00</v>
      </c>
      <c r="C3" s="38"/>
    </row>
    <row r="4" spans="1:3" x14ac:dyDescent="0.25">
      <c r="A4" s="5" t="s">
        <v>0</v>
      </c>
      <c r="B4" s="38" t="str">
        <f>'GENERALES NOTA 322'!B3:C3</f>
        <v>JUZGADO (9°) NOVENO ADMINISTRATIVO DEL CIRCUITO DE CALI</v>
      </c>
      <c r="C4" s="38"/>
    </row>
    <row r="5" spans="1:3" ht="29.1" customHeight="1" x14ac:dyDescent="0.25">
      <c r="A5" s="5" t="s">
        <v>107</v>
      </c>
      <c r="B5" s="38" t="str">
        <f>'GENERALES NOTA 322'!B4:C4</f>
        <v xml:space="preserve">RED DE SALUD DEL ORIENTE- E.S.E. CENTRO DE SALUD DECEPAZ IPS
DISTRITO ESPECIAL DE SANTIAGO DE CALI – COMISARIA DE FAMILIA – SECRETARÍA DE SALUD.
</v>
      </c>
      <c r="C5" s="38"/>
    </row>
    <row r="6" spans="1:3" x14ac:dyDescent="0.25">
      <c r="A6" s="5" t="s">
        <v>1</v>
      </c>
      <c r="B6" s="38" t="str">
        <f>'GENERALES NOTA 322'!B5:C5</f>
        <v xml:space="preserve">Mariana Murcia Quintero (Victima directa fecha de nacimiento: 22 de abril de 2011)
Daniela Quintero Villada (Madre de la víctima directa / fecha de nacimiento: 12 de septiembre de 1994)
David Daniel Murcia Morales (padre de la víctima directa / fecha de nacimiento: 26 de abril de 1993)
Samuel Murcia Quintero (hermano de la víctima directa / fecha de nacimiento: 29 de junio de 2015) 
Luz Amparo Morales Cárdenas (Abuela paterna de la víctima directa)
Elver Murcia Sotto (Abuelo paterna de la víctima directa)
Diana Marcela Valderrama Morales (tía de la víctima directa)
Jimi Duván Valderrama Morales (tío de la víctima directa)
Cesar Augusto Quintero Aguirre (abuelo materno de la víctima directa)
Claudia Milena Villada (abuela materna de la víctima directa)
Irma Quintero Aguirre (tía de la víctima directa)
</v>
      </c>
      <c r="C6" s="38"/>
    </row>
    <row r="7" spans="1:3" ht="43.5" customHeight="1" x14ac:dyDescent="0.25">
      <c r="A7" s="5" t="s">
        <v>108</v>
      </c>
      <c r="B7" s="38" t="str">
        <f>'GENERALES NOTA 322'!B6:C6</f>
        <v>LLAMADA EN GARANTIA</v>
      </c>
      <c r="C7" s="38"/>
    </row>
    <row r="8" spans="1:3" x14ac:dyDescent="0.25">
      <c r="A8" s="5" t="s">
        <v>118</v>
      </c>
      <c r="B8" s="49" t="s">
        <v>166</v>
      </c>
      <c r="C8" s="38"/>
    </row>
    <row r="9" spans="1:3" x14ac:dyDescent="0.25">
      <c r="A9" s="15" t="s">
        <v>52</v>
      </c>
      <c r="B9" s="92">
        <v>7475000</v>
      </c>
      <c r="C9" s="92"/>
    </row>
    <row r="10" spans="1:3" x14ac:dyDescent="0.25">
      <c r="A10" s="15" t="s">
        <v>119</v>
      </c>
      <c r="B10" s="93">
        <v>16666</v>
      </c>
      <c r="C10" s="93"/>
    </row>
    <row r="11" spans="1:3" ht="30" x14ac:dyDescent="0.25">
      <c r="A11" s="15" t="s">
        <v>120</v>
      </c>
      <c r="B11" s="94" t="s">
        <v>167</v>
      </c>
      <c r="C11" s="58"/>
    </row>
    <row r="12" spans="1:3" ht="60" x14ac:dyDescent="0.25">
      <c r="A12" s="5" t="s">
        <v>64</v>
      </c>
      <c r="B12" s="38" t="s">
        <v>32</v>
      </c>
      <c r="C12" s="38"/>
    </row>
    <row r="13" spans="1:3" ht="60" x14ac:dyDescent="0.25">
      <c r="A13" s="5" t="s">
        <v>65</v>
      </c>
      <c r="B13" s="38" t="s">
        <v>32</v>
      </c>
      <c r="C13" s="38"/>
    </row>
    <row r="14" spans="1:3" x14ac:dyDescent="0.25">
      <c r="A14" s="5" t="s">
        <v>66</v>
      </c>
      <c r="B14" s="11"/>
      <c r="C14" s="11"/>
    </row>
    <row r="15" spans="1:3" x14ac:dyDescent="0.25">
      <c r="A15" s="15" t="s">
        <v>121</v>
      </c>
      <c r="B15" s="38"/>
      <c r="C15" s="38"/>
    </row>
    <row r="16" spans="1:3" x14ac:dyDescent="0.25">
      <c r="A16" s="11" t="s">
        <v>122</v>
      </c>
      <c r="B16" s="58"/>
      <c r="C16" s="58"/>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EDAA-E898-4EB2-828B-4B38373AA506}">
  <dimension ref="A1:H25"/>
  <sheetViews>
    <sheetView tabSelected="1" workbookViewId="0">
      <selection activeCell="A11" sqref="A11"/>
    </sheetView>
  </sheetViews>
  <sheetFormatPr baseColWidth="10" defaultColWidth="0" defaultRowHeight="15" x14ac:dyDescent="0.25"/>
  <cols>
    <col min="1" max="1" width="54.42578125" customWidth="1"/>
    <col min="2" max="2" width="23.42578125" customWidth="1"/>
    <col min="3" max="3" width="98.85546875" customWidth="1"/>
    <col min="9" max="16384" width="11.42578125" hidden="1"/>
  </cols>
  <sheetData>
    <row r="1" spans="1:3" ht="18.75" x14ac:dyDescent="0.25">
      <c r="A1" s="67" t="s">
        <v>168</v>
      </c>
      <c r="B1" s="67"/>
      <c r="C1" s="67"/>
    </row>
    <row r="2" spans="1:3" x14ac:dyDescent="0.25">
      <c r="A2" s="95" t="s">
        <v>25</v>
      </c>
      <c r="B2" s="68" t="s">
        <v>174</v>
      </c>
      <c r="C2" s="69"/>
    </row>
    <row r="3" spans="1:3" x14ac:dyDescent="0.25">
      <c r="A3" s="5" t="s">
        <v>11</v>
      </c>
      <c r="B3" s="53" t="s">
        <v>152</v>
      </c>
      <c r="C3" s="54"/>
    </row>
    <row r="4" spans="1:3" x14ac:dyDescent="0.25">
      <c r="A4" s="5" t="s">
        <v>0</v>
      </c>
      <c r="B4" s="55" t="s">
        <v>133</v>
      </c>
      <c r="C4" s="56"/>
    </row>
    <row r="5" spans="1:3" ht="15" customHeight="1" x14ac:dyDescent="0.25">
      <c r="A5" s="5" t="s">
        <v>107</v>
      </c>
      <c r="B5" s="50" t="s">
        <v>134</v>
      </c>
      <c r="C5" s="56"/>
    </row>
    <row r="6" spans="1:3" ht="15" customHeight="1" x14ac:dyDescent="0.25">
      <c r="A6" s="5" t="s">
        <v>1</v>
      </c>
      <c r="B6" s="50" t="s">
        <v>137</v>
      </c>
      <c r="C6" s="56"/>
    </row>
    <row r="7" spans="1:3" x14ac:dyDescent="0.25">
      <c r="A7" s="5" t="s">
        <v>108</v>
      </c>
      <c r="B7" s="38" t="s">
        <v>131</v>
      </c>
      <c r="C7" s="38"/>
    </row>
    <row r="8" spans="1:3" x14ac:dyDescent="0.25">
      <c r="A8" s="5" t="s">
        <v>118</v>
      </c>
      <c r="B8" s="49" t="s">
        <v>175</v>
      </c>
      <c r="C8" s="38"/>
    </row>
    <row r="9" spans="1:3" x14ac:dyDescent="0.25">
      <c r="A9" s="15" t="s">
        <v>52</v>
      </c>
      <c r="B9" s="98">
        <v>7475000</v>
      </c>
      <c r="C9" s="92"/>
    </row>
    <row r="10" spans="1:3" x14ac:dyDescent="0.25">
      <c r="A10" s="5" t="s">
        <v>169</v>
      </c>
      <c r="B10" s="99">
        <v>0</v>
      </c>
      <c r="C10" s="96"/>
    </row>
    <row r="11" spans="1:3" ht="48" customHeight="1" x14ac:dyDescent="0.25">
      <c r="A11" s="5" t="s">
        <v>170</v>
      </c>
      <c r="B11" s="49" t="s">
        <v>176</v>
      </c>
      <c r="C11" s="38"/>
    </row>
    <row r="12" spans="1:3" x14ac:dyDescent="0.25">
      <c r="A12" s="5" t="s">
        <v>171</v>
      </c>
      <c r="B12" s="38"/>
      <c r="C12" s="38"/>
    </row>
    <row r="13" spans="1:3" x14ac:dyDescent="0.25">
      <c r="A13" s="5" t="s">
        <v>172</v>
      </c>
      <c r="B13" s="97"/>
      <c r="C13" s="97"/>
    </row>
    <row r="14" spans="1:3" x14ac:dyDescent="0.25">
      <c r="A14" s="5" t="s">
        <v>173</v>
      </c>
      <c r="B14" s="38"/>
      <c r="C14" s="38"/>
    </row>
    <row r="20" spans="4:8" x14ac:dyDescent="0.25">
      <c r="D20" t="str">
        <f t="shared" ref="D20:H23" si="0">UPPER(D18)</f>
        <v/>
      </c>
      <c r="E20" t="str">
        <f t="shared" si="0"/>
        <v/>
      </c>
      <c r="F20" t="str">
        <f t="shared" si="0"/>
        <v/>
      </c>
      <c r="G20" t="str">
        <f t="shared" si="0"/>
        <v/>
      </c>
      <c r="H20" t="str">
        <f t="shared" si="0"/>
        <v/>
      </c>
    </row>
    <row r="21" spans="4:8" x14ac:dyDescent="0.25">
      <c r="D21" t="str">
        <f t="shared" si="0"/>
        <v/>
      </c>
      <c r="E21" t="str">
        <f t="shared" si="0"/>
        <v/>
      </c>
      <c r="F21" t="str">
        <f t="shared" si="0"/>
        <v/>
      </c>
      <c r="G21" t="str">
        <f t="shared" si="0"/>
        <v/>
      </c>
      <c r="H21" t="str">
        <f t="shared" si="0"/>
        <v/>
      </c>
    </row>
    <row r="22" spans="4:8" x14ac:dyDescent="0.25">
      <c r="D22" t="str">
        <f t="shared" si="0"/>
        <v/>
      </c>
      <c r="E22" t="str">
        <f t="shared" si="0"/>
        <v/>
      </c>
      <c r="F22" t="str">
        <f t="shared" si="0"/>
        <v/>
      </c>
      <c r="G22" t="str">
        <f t="shared" si="0"/>
        <v/>
      </c>
      <c r="H22" t="str">
        <f t="shared" si="0"/>
        <v/>
      </c>
    </row>
    <row r="23" spans="4:8" x14ac:dyDescent="0.25">
      <c r="D23" t="str">
        <f>UPPER(D21)</f>
        <v/>
      </c>
      <c r="E23" t="str">
        <f t="shared" si="0"/>
        <v/>
      </c>
      <c r="F23" t="str">
        <f t="shared" si="0"/>
        <v/>
      </c>
      <c r="G23" t="str">
        <f t="shared" si="0"/>
        <v/>
      </c>
      <c r="H23" t="str">
        <f t="shared" si="0"/>
        <v/>
      </c>
    </row>
    <row r="24" spans="4:8" x14ac:dyDescent="0.25">
      <c r="D24" t="str">
        <f t="shared" ref="D24:H25" si="1">UPPER(D22)</f>
        <v/>
      </c>
      <c r="E24" t="str">
        <f t="shared" si="1"/>
        <v/>
      </c>
      <c r="F24" t="str">
        <f t="shared" si="1"/>
        <v/>
      </c>
      <c r="G24" t="str">
        <f t="shared" si="1"/>
        <v/>
      </c>
      <c r="H24" t="str">
        <f t="shared" si="1"/>
        <v/>
      </c>
    </row>
    <row r="25" spans="4:8" x14ac:dyDescent="0.25">
      <c r="D25" t="str">
        <f t="shared" si="1"/>
        <v/>
      </c>
      <c r="E25" t="str">
        <f t="shared" si="1"/>
        <v/>
      </c>
      <c r="F25" t="str">
        <f t="shared" si="1"/>
        <v/>
      </c>
      <c r="G25" t="str">
        <f t="shared" si="1"/>
        <v/>
      </c>
      <c r="H25" t="str">
        <f t="shared" si="1"/>
        <v/>
      </c>
    </row>
  </sheetData>
  <mergeCells count="14">
    <mergeCell ref="B13:C13"/>
    <mergeCell ref="B14:C14"/>
    <mergeCell ref="B7:C7"/>
    <mergeCell ref="B8:C8"/>
    <mergeCell ref="B9:C9"/>
    <mergeCell ref="B10:C10"/>
    <mergeCell ref="B11:C11"/>
    <mergeCell ref="B12:C12"/>
    <mergeCell ref="A1:C1"/>
    <mergeCell ref="B2:C2"/>
    <mergeCell ref="B3:C3"/>
    <mergeCell ref="B4:C4"/>
    <mergeCell ref="B5:C5"/>
    <mergeCell ref="B6:C6"/>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772A39E-F949-4523-BC6D-1398BE24BA47}">
          <x14:formula1>
            <xm:f>Hoja2!$L$1:$L$2</xm:f>
          </x14:formula1>
          <xm:sqref>B7:C7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123</v>
      </c>
    </row>
    <row r="2" spans="1:1" x14ac:dyDescent="0.25">
      <c r="A2" t="s">
        <v>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59</v>
      </c>
      <c r="B1" t="s">
        <v>32</v>
      </c>
      <c r="C1" s="8" t="s">
        <v>31</v>
      </c>
      <c r="D1" s="8" t="s">
        <v>60</v>
      </c>
      <c r="E1" s="3" t="s">
        <v>16</v>
      </c>
      <c r="F1" s="2" t="s">
        <v>58</v>
      </c>
      <c r="G1" s="2" t="s">
        <v>125</v>
      </c>
      <c r="H1" s="4">
        <v>0.7</v>
      </c>
      <c r="I1" t="s">
        <v>12</v>
      </c>
      <c r="J1" t="s">
        <v>81</v>
      </c>
      <c r="L1" t="s">
        <v>131</v>
      </c>
    </row>
    <row r="2" spans="1:12" x14ac:dyDescent="0.25">
      <c r="A2" t="s">
        <v>67</v>
      </c>
      <c r="B2" t="s">
        <v>33</v>
      </c>
      <c r="C2" t="s">
        <v>71</v>
      </c>
      <c r="D2" s="2" t="s">
        <v>61</v>
      </c>
      <c r="E2" s="1" t="s">
        <v>19</v>
      </c>
      <c r="F2" s="2" t="s">
        <v>56</v>
      </c>
      <c r="G2" s="2" t="s">
        <v>126</v>
      </c>
      <c r="H2" s="4">
        <v>0.25</v>
      </c>
      <c r="I2" t="s">
        <v>77</v>
      </c>
      <c r="J2" t="s">
        <v>82</v>
      </c>
      <c r="L2" t="s">
        <v>109</v>
      </c>
    </row>
    <row r="3" spans="1:12" x14ac:dyDescent="0.25">
      <c r="A3" t="s">
        <v>68</v>
      </c>
      <c r="C3" t="s">
        <v>72</v>
      </c>
      <c r="D3" s="2" t="s">
        <v>62</v>
      </c>
      <c r="E3" s="1" t="s">
        <v>20</v>
      </c>
      <c r="F3" s="2" t="s">
        <v>57</v>
      </c>
      <c r="G3" s="2" t="s">
        <v>127</v>
      </c>
      <c r="H3" s="4">
        <v>0.55000000000000004</v>
      </c>
      <c r="I3" t="s">
        <v>78</v>
      </c>
      <c r="J3" t="s">
        <v>83</v>
      </c>
    </row>
    <row r="4" spans="1:12" x14ac:dyDescent="0.25">
      <c r="A4" t="s">
        <v>69</v>
      </c>
      <c r="C4" t="s">
        <v>73</v>
      </c>
      <c r="E4" s="1" t="s">
        <v>21</v>
      </c>
      <c r="G4" s="2" t="s">
        <v>128</v>
      </c>
      <c r="H4" s="4">
        <v>0.15</v>
      </c>
      <c r="I4" t="s">
        <v>79</v>
      </c>
      <c r="J4" t="s">
        <v>84</v>
      </c>
    </row>
    <row r="5" spans="1:12" x14ac:dyDescent="0.25">
      <c r="A5" t="s">
        <v>70</v>
      </c>
      <c r="E5" s="1" t="s">
        <v>17</v>
      </c>
      <c r="G5" s="2" t="s">
        <v>129</v>
      </c>
      <c r="H5" s="4">
        <v>0.7</v>
      </c>
      <c r="I5" t="s">
        <v>80</v>
      </c>
      <c r="J5" t="s">
        <v>85</v>
      </c>
    </row>
    <row r="6" spans="1:12" x14ac:dyDescent="0.25">
      <c r="E6" s="1" t="s">
        <v>18</v>
      </c>
      <c r="G6" s="2" t="s">
        <v>130</v>
      </c>
      <c r="H6" s="4">
        <v>0.3</v>
      </c>
      <c r="J6" t="s">
        <v>86</v>
      </c>
    </row>
    <row r="7" spans="1:12" x14ac:dyDescent="0.25">
      <c r="E7" s="1" t="s">
        <v>23</v>
      </c>
      <c r="G7" s="2" t="s">
        <v>56</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GENERALES NOTA 322</vt:lpstr>
      <vt:lpstr>GENERALES NOTA 321</vt:lpstr>
      <vt:lpstr>GENERALES  NOTA 324</vt:lpstr>
      <vt:lpstr>GENERALES NOTA 325</vt:lpstr>
      <vt:lpstr>CONCEPTO CONCILIACIÓN NOTA 330</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JOSEPH PINTO</cp:lastModifiedBy>
  <dcterms:created xsi:type="dcterms:W3CDTF">2020-12-07T14:41:17Z</dcterms:created>
  <dcterms:modified xsi:type="dcterms:W3CDTF">2025-02-10T22:56:43Z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