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suario\Documents\GHA\PROCESOS Y DEMAS\INFORMES INICIALES\"/>
    </mc:Choice>
  </mc:AlternateContent>
  <xr:revisionPtr revIDLastSave="0" documentId="13_ncr:1_{472CE8C0-EA32-408A-B936-0D4696FA2468}" xr6:coauthVersionLast="47" xr6:coauthVersionMax="47" xr10:uidLastSave="{00000000-0000-0000-0000-000000000000}"/>
  <bookViews>
    <workbookView xWindow="28680" yWindow="-120" windowWidth="29040" windowHeight="1584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<sst xmlns="http://schemas.openxmlformats.org/spreadsheetml/2006/main" count="316" uniqueCount="222">
  <si>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</si>
  <si>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</si>
  <si>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</si>
  <si>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</si>
  <si>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</si>
  <si>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</si>
  <si>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</si>
  <si>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</si>
  <si>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</si>
  <si>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</si>
  <si>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</si>
  <si>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</si>
  <si>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</si>
  <si>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</si>
  <si>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</si>
  <si>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</si>
  <si>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</si>
  <si>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</si>
  <si>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</si>
  <si>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</si>
  <si>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</si>
  <si>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</si>
  <si>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</si>
  <si>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</si>
  <si>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</si>
  <si>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</si>
  <si>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</si>
  <si>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</si>
  <si>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</si>
  <si>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</si>
  <si>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</si>
  <si>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</si>
  <si>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</si>
  <si>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</si>
  <si>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</si>
  <si>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</si>
  <si>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</si>
  <si>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</si>
  <si>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</si>
  <si>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</si>
  <si>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</si>
  <si>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</si>
  <si>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</si>
  <si>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</si>
  <si>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</si>
  <si>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</si>
  <si>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</si>
  <si>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</si>
  <si>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</si>
  <si>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</si>
  <si>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</si>
  <si>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</si>
  <si>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</si>
  <si>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</si>
  <si>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</si>
  <si>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</si>
  <si>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</si>
  <si>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</si>
  <si>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</si>
  <si>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</si>
  <si>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</si>
  <si>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</si>
  <si>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</si>
  <si>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</si>
  <si>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</si>
  <si>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</si>
  <si>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</si>
  <si>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</si>
  <si>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</si>
  <si>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</si>
  <si>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</si>
  <si>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</si>
  <si>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</si>
  <si>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</si>
  <si>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</si>
  <si>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</si>
  <si>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</si>
  <si>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</si>
  <si>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</si>
  <si>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</si>
  <si>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</si>
  <si>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</si>
  <si>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</si>
  <si>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</si>
  <si>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</si>
  <si>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</si>
  <si>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</si>
  <si>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</si>
  <si>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</si>
  <si>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</si>
  <si>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</si>
  <si>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</si>
  <si>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</si>
  <si>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</si>
  <si>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</si>
  <si>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</si>
  <si>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</si>
  <si>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</si>
  <si>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</si>
  <si>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</si>
  <si>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</si>
  <si>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</si>
  <si>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</si>
  <si>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</si>
  <si>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</si>
  <si>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</si>
  <si>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</si>
  <si>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</si>
  <si>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</si>
  <si>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</si>
  <si>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</si>
  <si>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</si>
  <si>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</si>
  <si>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</si>
  <si>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</si>
  <si>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</si>
  <si>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</si>
  <si>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</si>
  <si>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</si>
  <si>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</si>
  <si>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</si>
  <si>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</si>
  <si>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</si>
  <si>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</si>
  <si>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</si>
  <si>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</si>
  <si>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</si>
  <si>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</si>
  <si>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</si>
  <si>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</si>
  <si>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</si>
  <si>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</si>
  <si>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</si>
  <si>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</si>
  <si>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</si>
  <si>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</si>
  <si>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</si>
  <si>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</si>
  <si>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</si>
  <si>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</si>
  <si>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</si>
  <si>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</si>
  <si>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</si>
  <si>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</si>
  <si>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</si>
  <si>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</si>
  <si>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</si>
  <si>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</si>
  <si>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</si>
  <si>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</si>
  <si>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</si>
  <si>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</si>
  <si>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</si>
  <si>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</si>
  <si>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</si>
  <si>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</si>
  <si>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</si>
  <si>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</si>
  <si>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</si>
  <si>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</si>
  <si>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</si>
  <si>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</si>
  <si>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</si>
  <si>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</si>
  <si>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</si>
  <si>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</si>
  <si>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</si>
  <si>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</si>
  <si>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</si>
  <si>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</si>
  <si>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</si>
  <si>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</si>
  <si>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</si>
  <si>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</si>
  <si>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</si>
  <si>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</si>
  <si>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</si>
  <si>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</si>
  <si>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</si>
  <si>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</si>
  <si>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</si>
  <si>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</si>
  <si>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</si>
  <si>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</si>
  <si>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</si>
  <si>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</si>
  <si>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</si>
  <si>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</si>
  <si>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</si>
  <si>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</si>
  <si>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</si>
  <si>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</si>
  <si>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</si>
  <si>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</si>
  <si>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</si>
  <si>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11001310302620220016800</t>
  </si>
  <si>
    <t>JUZGADO VEINTISEIS (26) CIVIL DEL CIRCUITO DE BOGOTÁ</t>
  </si>
  <si>
    <t>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t>
  </si>
  <si>
    <t>ADRIANA PAOLA CONTRERAS GALLEGO (Q.E.P.D)</t>
  </si>
  <si>
    <t>Madrid (C/marca)</t>
  </si>
  <si>
    <t>311 207 6030</t>
  </si>
  <si>
    <t>jcontreras7966@gmail.com</t>
  </si>
  <si>
    <t>SOLTERA</t>
  </si>
  <si>
    <t>13 DE DICIEMBRE DE 1996</t>
  </si>
  <si>
    <t>25 AÑOS</t>
  </si>
  <si>
    <t>4 DE OCTUBRE DE 1996</t>
  </si>
  <si>
    <t>NO SE RELACIONA</t>
  </si>
  <si>
    <t>EDGAR VICENTE MOGOLLÓN CARRILLO
BANCO DAVIVIENDA S.A.
SEGUROS COMERCIALES BOLIVAR S.A.
FLOR ÁNGELA RINCÓN DOMÍNGUEZ
ALLIANS SEGUROS S.A.</t>
  </si>
  <si>
    <t>4 DE OCTUBRE DE 2021</t>
  </si>
  <si>
    <t>Proceso con solicitud de medida cautelar, no cuenta con conciliación</t>
  </si>
  <si>
    <t>El día 4 de octubre de 2021 tuvo lugar un accidente en el cual estuvo involucrado el vehículo de placas JOW746, el cual se encuentra asegurado con la Compañía, y la motocicleta WGJ 16F en la que transitaba en calidad de ocupante Adriana Paola Contreras Gallego (Q.E.P.D) quien falleció.
Conforme al IPAT se codificó con la hipótesis número 157 corresponde a "pérdida del control de la motocicleta por establecer". Sin embargo, la parte demandante afirma que el conductor del vehículo asegurado transitaba a exceso de velocidad en una zona residencial. 
Finalmente, debe indicarse que se vincula como demandada a la Compañía por la póliza de vehículos N° 1015621398701 en la que obra un coaseguro entre Seguros Comerciales Bolívar S.A. y Allianz Seguros S.A. para amparar el vehículo de placas JOW746</t>
  </si>
  <si>
    <t>FLOR ANGELA RINCON DOMINGUEZ</t>
  </si>
  <si>
    <t>JOW746</t>
  </si>
  <si>
    <t>22 DE ABRIL DE 2024</t>
  </si>
  <si>
    <t>9 DE DICIEMBRE DE 2024</t>
  </si>
  <si>
    <t>15 DE ENERO DE 2025</t>
  </si>
  <si>
    <t>SINIESTRO   110543420 LEGIS APJ32362</t>
  </si>
  <si>
    <t>PENDIENTE CONFIRMACION DE LA LIDER</t>
  </si>
  <si>
    <t>Daño a la vida de relación</t>
  </si>
  <si>
    <t>Como liquidación objetiva se estima el monto total de $216.000.000 conforme a las siguientes consideraciones:
1. Daño moral: Por concepto de daño moral, se reconocerá la suma de $240.000.000 conforme a la siguiente discriminación:
-	$60.000.000 para Ana Emilcen Gallego, madre de la fallecida.
-	$60.000.000 para Javier Alexander Contreras, padre del fallecido.
-	$30.000.000 para Jenny Alexandra Contreras, hermana del fallecido.
-	$30.000.000 para Zully Dayana Contreras, hermana del fallecido.
-	$30.000.000 para María Rubit Londoño, abuela de la víctima.
-	$30.000.000 para Antonio María Gallego, abuelo de la víctima.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y abuelos $30.000.000.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2. Daño a la vida en relación: por concepto de daño a la vida en relación se reconocerá la suma de $300.000.000 conforme a la siguiente distribución:
-	$50.000.000 para Ana Emilcen Gallego, madre del fallecido.
-	$50.000.000 para Javier Alexander Contreras, padre del fallecido.
-	$50.000.000 para Jenny Alexandra Contreras, hermana del fallecido.
-	$50.000.000 para Zully Dayana Contreras, hermana del fallecido.
-	$50.000.000 para María Rubit Londoño, abuela de la víctima.
-	$50.000.000 para Antonio María Gallego, abuelo de la víctima.
Las anteriores sumas económicas se liquidaron teniendo en cuenta los criterios jurisprudenciales fijados por la Corte Suprema de Justicia en Sentencia del 19/12/2018, MP: Margarita Cabello Blanco: 05736 31 89 001 2004 00042 01 en donde se estableció que se reconocerá en caso de muerte de la víctima, una suma máxima de $50.000.000 a los padres de la víctima. Es importante mencionar, que se reconocerá suma a las personas referidas anteriormente debido a que en la demanda se menciona que son parte de su núcleo familiar. No obstante, si en el curso del proceso se corrobora que no vivían junto con la víctima se podrá disminuir el valor de la indemnización por este concepto.
No se reconocerá ninguna suma para Joel Mathias Prieto en calidad de sobrino (pariente de tercer grado de consanguinidad) debido a que no está probada la relación de cercanía, la cual se debe acreditar según la Sentencia de la Corte Suprema de Justicia SP12969-2015 Rad. Nº 44595 cuyo Magistrado Ponente es Eugenio Fernández Carlier.
3. Coaseguro: Teniendo en cuenta que el valor objetivado las pretensiones objetivadas corresponden a $540.000.000, finalmente, debe señalarse que en el presente caso estamos ante un Coaseguro, en el cual Seguros Comerciales Bolívar asumió la retención del riesgo en un 60% y Allianz Seguros S.A. en un 40%, por lo que del cálculo integral de los perjuicios se aplicará el 40%, lo que deja un total de $216.000.000.
4. Deducible: La póliza no contempla un deducible para el amparo de “muerte o lesiones a 1 persona”.</t>
  </si>
  <si>
    <t>I. EXCEPCIONES DE FONDO FRENTE A LA DEMANDA
1. INEXISTENCIA DE RESPONSABILIDAD AL ESTAR ANTE UNA CAUSA EXTRAÑA COMO EXIMENTE DE RESPONSABILIDAD - “HECHO EXCLUSIVO DE UN TERCERO”.
2. EXIMENTE DE LA RESPONSABILIDAD DE LOS DEMANDADOS POR CONFIGURARSE UN HECHO EXCLUSIVO DE LA VÍCTIMA. 
3. INEXISTENCIA DE RESPONSABILIDAD A CARGO DE LOS DEMANDADOS POR LA FALTA DE ACREDITACIÓN DEL NEXO CAUSAL.
4. ANULACIÓN DE LA PRESUNCIÓN DE CULPA COMO CONSECUENCIA DE LA CONCURRENCIA DE ACTIVIDADES PELIGROSAS.
5. REDUCCIÓN DE LA EVENTUAL INDEMNIZACIÓN COMO CONSECUENCIA DE LA DE LA CONDUCTA DEL MOTOCICLISTA ÓSCAR ORJUELA EN LA PRODUCCIÓN DEL DAÑO
6. LOS PERJUICIOS MORALES SOLICITADOS DESCONOCEN LOS LÍMITES JURISPRUDENCIALES ESTABLECIDOS POR EL MÁXIMO ÓRGANO DE LA JURISDICCIÓN ORDINARIA.
7. LA ESTIMACIÓN DEL DAÑO A LA VIDA EN RELACIÓN DESCONOCE LOS LÍMITES JURISPRUDENCIALES ESTABLECIDOS POR EL MÁXIMO ÓRGANO DE LA JURISDICCIÓN ORDINARIA.
8. GENÉRICA O INNOMINADA 
II. EXCEPCIONES DE FONDO RELATIVAS AL CONTRATO DE SEGURO.
1. INEXISTENCIA DE OBLIGACIÓN DE INDEMNIZAR A CARGO DE ALLIANZ SEGUROS POR INCUMPLIMIENTO DE LAS CARGAS DEL ARTÍCULO 1077 DEL CÓDIGO DE COMERCIO.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BOLIVAR S.A.
6. EN CUALQUIER CASO, DE NINGUNA FORMA SE PODRÁ EXCEDER EL LÍMITE DEL VALOR ASEGURADO.
8. DISPONIBILIDAD DEL VALOR ASEGURADO
9. GENÉRICA O INNOMINADA
III. EXCEPCIONES DE MÉRITO O FONDO FRENTE AL LLAMAMIENTO EN GARANTÍA
1. INEXISTENCIA DE OBLIGACIÓN INDEMNIZATORIA, POR CUANTO NO SE HA REALIZADO EL RIESGO ASEGURADO EN LA PÓLIZA NO. 1015621398701
2. RIESGOS EXPRESAMENTE EXCLUIDOS EN LA PÓLIZA DE SEGURO NO. 1015621398701
3. SUJECIÓN A LAS CONDICIONES PARTICULARES Y GENERALES DEL CONTRATO DE SEGURO EN LA QUE SE IDENTIFICA LA PÓLIZA, EL CLAUSULADO Y LOS AMPAROS
4. CARÁCTER MERAMENTE INDEMNIZATORIO QUE REVISTEN LOS CONTRATOS DE SEGUROS.
5. EXISTENCIA DE COASEGURO ENTRE ALLIANZ SEGUROS S.A. Y SEGUROS COMERCIALES BOLÍVAR S.A.
6. EN CUALQUIER CASO, DE NINGUNA FORMA SE PODRÁ EXCEDER EL LÍMITE DEL VALOR ASEGURADO
7. PRESCRIPCIÓN DE LA ACCIÓN DERIVADA DEL CONTRATO DE SEGURO 
8. DISPONIBILIDAD DEL VALOR ASEGURADO
9. GENÉRICA O INNOMINADA</t>
  </si>
  <si>
    <t>La contingencia se califica como EVENTUAL, teniendo en cuenta que dependerá del debate probatorio la acreditación de la responsabilidad del asegurado.
Lo primero que debe tomarse en consideración es que la Póliza De Seguro de Automóviles No. 1015621398701, cuya asegurada es Flor Angela Rincón Dominguez, presta cobertura material y temporal, de conformidad con los hechos y pretensiones expuestas en el líbelo de la demanda. Frente a la cobertura temporal, debe señalarse que la ocurrencia del accidente de tránsito (04 de octubre de 2021) se encuentra dentro de la delimitación temporal de la Póliza  comprendida desde el 18 de noviembre de 2020 hasta el 18 de noviembre 2021, bajo la modalidad de ocurrencia. Aunado a ello, presta cobertura material en tanto ampara la responsabilidad civil extracontractual de la asegurada, pretensión que se le endilga al extremo pasivo.
Por otro lado, frente a la responsabilidad de la asegurada dependerá del debate probatorio determinar si como consecuencia de la ocurrencia del accidente de tránsito, es posible atribuirle responsabilidad. En primera medida, debe tenerse en cuenta que el accidente ocurrió cuando presuntamente el conductor de la motocicleta en la que se desplazaba como pasajera la señora Adriana Paola Contreras (Q.E.P.D.), predió el control del vehículo, generando la colisión. Así quedó consignado en el Informe Policial de Tránsito en el que se indicó como causa probable del accidente atribuible al conductor de la motocicleta de placas WGJ16F, la hipótesis 157: "pérdida de control de la motocicleta por establecer”. En el mismo sentido, Seguros Bolívar Comerciales S.A. aportó un Dictamen Pericial elaborado por IRS Vial que tuvo como objeto la Reconstrucción del Accidente de Tránsito y en el cual se concluye que el accidente se produjo por un factor humano en cabeza del conductor de la motocicleta, quien se desplazaba entre los carriles central e interno de la calzada cuando ambos estaban ocupados por otros vehículos, lo que produjo el  hechos, luego que el motociclista perdiera el control del automotor, causando su caida y la de la parrillera quien posteriormente fallece. Sin perjuicio de lo anterior, se aportó con la reforma de la demanda un dictamen de reconstrucción de accidente de tránsito en el cual se indica que el evento se produjo como consecuencia del actuar del vehiculo asegurado al transitar con exceso de velocidad, sin respetar la separación entre vehículos y realizando maniobras peligrosas. Con lo anterior, se abre el debate dentro del proceso atendiendo a las dos hipótesis sobre el hecho, en donde se someterá a contradicción ambos dictámenes aportados y será entonces conforme a las pruebas que se practiquen en las etapas subsiguientes, que se acreditará o se desvirtuará la existencia de responsabilidad en cabeza de la víctima. Por lo anterior, la contingencia se califica como eventual, dado que dependerá del debate probatorio determinar a cual de los actores viales le es atribuible la responsabilidad como consecuencia del accidente del 4 de octubre de 2021.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</si>
</sst>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ontreras7966@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7" zoomScale="85" zoomScaleNormal="85" workbookViewId="0">
      <selection activeCell="B34" sqref="B34:C34"/>
    </sheetView>
  </sheetViews>
  <sheetFormatPr baseColWidth="10" defaultColWidth="0" defaultRowHeight="14.4" x14ac:dyDescent="0.3"/>
  <cols>
    <col min="1" max="1" width="69.109375" style="8" customWidth="1"/>
    <col min="2" max="2" width="55.109375" style="8" customWidth="1"/>
    <col min="3" max="3" width="108.88671875" style="8" customWidth="1"/>
    <col min="4" max="16384" width="11.44140625" style="2" hidden="1"/>
  </cols>
  <sheetData>
    <row r="1" spans="1:3" ht="25.8" x14ac:dyDescent="0.3">
      <c r="A1" s="55" t="s">
        <v>0</v>
      </c>
      <c r="B1" s="55"/>
      <c r="C1" s="55"/>
    </row>
    <row r="2" spans="1:3" x14ac:dyDescent="0.3">
      <c r="A2" s="5" t="s">
        <v>162</v>
      </c>
      <c r="B2" s="62" t="s">
        <v>195</v>
      </c>
      <c r="C2" s="63"/>
    </row>
    <row r="3" spans="1:3" x14ac:dyDescent="0.3">
      <c r="A3" s="5" t="s">
        <v>125</v>
      </c>
      <c r="B3" s="58" t="s">
        <v>196</v>
      </c>
      <c r="C3" s="59"/>
    </row>
    <row r="4" spans="1:3" x14ac:dyDescent="0.3">
      <c r="A4" s="5" t="s">
        <v>141</v>
      </c>
      <c r="B4" s="64" t="s">
        <v>207</v>
      </c>
      <c r="C4" s="59"/>
    </row>
    <row r="5" spans="1:3" ht="31.5" customHeight="1" x14ac:dyDescent="0.3">
      <c r="A5" s="5" t="s">
        <v>142</v>
      </c>
      <c r="B5" s="64" t="s">
        <v>197</v>
      </c>
      <c r="C5" s="59"/>
    </row>
    <row r="6" spans="1:3" x14ac:dyDescent="0.3">
      <c r="A6" s="5" t="s">
        <v>143</v>
      </c>
      <c r="B6" s="56" t="s">
        <v>103</v>
      </c>
      <c r="C6" s="56"/>
    </row>
    <row r="7" spans="1:3" x14ac:dyDescent="0.3">
      <c r="A7" s="25" t="s">
        <v>144</v>
      </c>
      <c r="B7" s="58" t="s">
        <v>104</v>
      </c>
      <c r="C7" s="59"/>
    </row>
    <row r="8" spans="1:3" ht="23.1" customHeight="1" x14ac:dyDescent="0.3">
      <c r="A8" s="26" t="s">
        <v>145</v>
      </c>
      <c r="B8" s="56" t="s">
        <v>198</v>
      </c>
      <c r="C8" s="56"/>
    </row>
    <row r="9" spans="1:3" x14ac:dyDescent="0.3">
      <c r="A9" s="26" t="s">
        <v>146</v>
      </c>
      <c r="B9" s="56">
        <v>1012438461</v>
      </c>
      <c r="C9" s="56"/>
    </row>
    <row r="10" spans="1:3" x14ac:dyDescent="0.3">
      <c r="A10" s="26" t="s">
        <v>147</v>
      </c>
      <c r="B10" s="57" t="s">
        <v>199</v>
      </c>
      <c r="C10" s="57"/>
    </row>
    <row r="11" spans="1:3" ht="30" customHeight="1" x14ac:dyDescent="0.3">
      <c r="A11" s="27" t="s">
        <v>148</v>
      </c>
      <c r="B11" s="57" t="s">
        <v>200</v>
      </c>
      <c r="C11" s="57"/>
    </row>
    <row r="12" spans="1:3" ht="30" customHeight="1" x14ac:dyDescent="0.3">
      <c r="A12" s="5" t="s">
        <v>149</v>
      </c>
      <c r="B12" s="72" t="s">
        <v>201</v>
      </c>
      <c r="C12" s="57"/>
    </row>
    <row r="13" spans="1:3" x14ac:dyDescent="0.3">
      <c r="A13" s="5" t="s">
        <v>150</v>
      </c>
      <c r="B13" s="56" t="s">
        <v>202</v>
      </c>
      <c r="C13" s="56"/>
    </row>
    <row r="14" spans="1:3" x14ac:dyDescent="0.3">
      <c r="A14" s="5" t="s">
        <v>151</v>
      </c>
      <c r="B14" s="66" t="s">
        <v>203</v>
      </c>
      <c r="C14" s="56"/>
    </row>
    <row r="15" spans="1:3" x14ac:dyDescent="0.3">
      <c r="A15" s="5" t="s">
        <v>152</v>
      </c>
      <c r="B15" s="56" t="s">
        <v>204</v>
      </c>
      <c r="C15" s="56"/>
    </row>
    <row r="16" spans="1:3" x14ac:dyDescent="0.3">
      <c r="A16" s="5" t="s">
        <v>153</v>
      </c>
      <c r="B16" s="56" t="s">
        <v>205</v>
      </c>
      <c r="C16" s="56"/>
    </row>
    <row r="17" spans="1:3" ht="15" customHeight="1" x14ac:dyDescent="0.3">
      <c r="A17" s="5" t="s">
        <v>154</v>
      </c>
      <c r="B17" s="57" t="s">
        <v>85</v>
      </c>
      <c r="C17" s="57"/>
    </row>
    <row r="18" spans="1:3" x14ac:dyDescent="0.3">
      <c r="A18" s="5" t="s">
        <v>155</v>
      </c>
      <c r="B18" s="57" t="s">
        <v>206</v>
      </c>
      <c r="C18" s="57"/>
    </row>
    <row r="19" spans="1:3" ht="18.75" customHeight="1" x14ac:dyDescent="0.3">
      <c r="A19" s="5" t="s">
        <v>156</v>
      </c>
      <c r="B19" s="60" t="s">
        <v>206</v>
      </c>
      <c r="C19" s="61"/>
    </row>
    <row r="20" spans="1:3" x14ac:dyDescent="0.3">
      <c r="A20" s="5" t="s">
        <v>157</v>
      </c>
      <c r="B20" s="56">
        <v>1</v>
      </c>
      <c r="C20" s="56"/>
    </row>
    <row r="21" spans="1:3" ht="17.25" customHeight="1" x14ac:dyDescent="0.3">
      <c r="A21" s="5" t="s">
        <v>158</v>
      </c>
      <c r="B21" s="57" t="s">
        <v>75</v>
      </c>
      <c r="C21" s="57"/>
    </row>
    <row r="22" spans="1:3" x14ac:dyDescent="0.3">
      <c r="A22" s="26" t="s">
        <v>159</v>
      </c>
      <c r="B22" s="70" t="s">
        <v>208</v>
      </c>
      <c r="C22" s="70"/>
    </row>
    <row r="23" spans="1:3" x14ac:dyDescent="0.3">
      <c r="A23" s="26" t="s">
        <v>160</v>
      </c>
      <c r="B23" s="71" t="s">
        <v>209</v>
      </c>
      <c r="C23" s="70"/>
    </row>
    <row r="24" spans="1:3" x14ac:dyDescent="0.3">
      <c r="A24" s="26" t="s">
        <v>161</v>
      </c>
      <c r="B24" s="71" t="s">
        <v>209</v>
      </c>
      <c r="C24" s="70"/>
    </row>
    <row r="25" spans="1:3" x14ac:dyDescent="0.3">
      <c r="A25" s="65" t="s">
        <v>119</v>
      </c>
      <c r="B25" s="70" t="s">
        <v>210</v>
      </c>
      <c r="C25" s="54"/>
    </row>
    <row r="26" spans="1:3" x14ac:dyDescent="0.3">
      <c r="A26" s="65"/>
      <c r="B26" s="54"/>
      <c r="C26" s="54"/>
    </row>
    <row r="27" spans="1:3" ht="100.5" customHeight="1" x14ac:dyDescent="0.3">
      <c r="A27" s="65"/>
      <c r="B27" s="54"/>
      <c r="C27" s="54"/>
    </row>
    <row r="28" spans="1:3" x14ac:dyDescent="0.3">
      <c r="A28" s="26" t="s">
        <v>163</v>
      </c>
      <c r="B28" s="54" t="s">
        <v>211</v>
      </c>
      <c r="C28" s="54"/>
    </row>
    <row r="29" spans="1:3" x14ac:dyDescent="0.3">
      <c r="A29" s="26" t="s">
        <v>164</v>
      </c>
      <c r="B29" s="54">
        <v>37723143</v>
      </c>
      <c r="C29" s="54"/>
    </row>
    <row r="30" spans="1:3" x14ac:dyDescent="0.3">
      <c r="A30" s="26" t="s">
        <v>165</v>
      </c>
      <c r="B30" s="54" t="s">
        <v>212</v>
      </c>
      <c r="C30" s="54"/>
    </row>
    <row r="31" spans="1:3" x14ac:dyDescent="0.3">
      <c r="A31" s="26" t="s">
        <v>166</v>
      </c>
      <c r="B31" s="67">
        <v>1015621398701</v>
      </c>
      <c r="C31" s="67"/>
    </row>
    <row r="32" spans="1:3" x14ac:dyDescent="0.3">
      <c r="A32" s="26" t="s">
        <v>167</v>
      </c>
      <c r="B32" s="68" t="s">
        <v>213</v>
      </c>
      <c r="C32" s="69"/>
    </row>
    <row r="33" spans="1:3" x14ac:dyDescent="0.3">
      <c r="A33" s="5" t="s">
        <v>168</v>
      </c>
      <c r="B33" s="66" t="s">
        <v>214</v>
      </c>
      <c r="C33" s="66"/>
    </row>
    <row r="34" spans="1:3" ht="43.2" x14ac:dyDescent="0.3">
      <c r="A34" s="5" t="s">
        <v>169</v>
      </c>
      <c r="B34" s="66" t="s">
        <v>215</v>
      </c>
      <c r="C34" s="56"/>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29FBC9EC-13D4-45B4-A7DC-31737E77913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C36" sqref="C36"/>
    </sheetView>
  </sheetViews>
  <sheetFormatPr baseColWidth="10" defaultColWidth="0" defaultRowHeight="14.4" x14ac:dyDescent="0.3"/>
  <cols>
    <col min="1" max="1" width="49.88671875" customWidth="1"/>
    <col min="2" max="2" width="31.44140625" customWidth="1"/>
    <col min="3" max="3" width="90.109375" customWidth="1"/>
    <col min="4" max="16384" width="11.44140625" hidden="1"/>
  </cols>
  <sheetData>
    <row r="1" spans="1:3" ht="25.8" x14ac:dyDescent="0.3">
      <c r="A1" s="92" t="s">
        <v>10</v>
      </c>
      <c r="B1" s="92"/>
      <c r="C1" s="92"/>
    </row>
    <row r="2" spans="1:3" ht="15.75" customHeight="1" x14ac:dyDescent="0.3">
      <c r="A2" s="20" t="s">
        <v>11</v>
      </c>
      <c r="B2" s="93" t="s">
        <v>216</v>
      </c>
      <c r="C2" s="94"/>
    </row>
    <row r="3" spans="1:3" s="2" customFormat="1" x14ac:dyDescent="0.3">
      <c r="A3" s="5" t="s">
        <v>1</v>
      </c>
      <c r="B3" s="56" t="str">
        <f>'AUTOS  NOTA 322'!B2:C2</f>
        <v>11001310302620220016800</v>
      </c>
      <c r="C3" s="56"/>
    </row>
    <row r="4" spans="1:3" s="2" customFormat="1" x14ac:dyDescent="0.3">
      <c r="A4" s="5" t="s">
        <v>2</v>
      </c>
      <c r="B4" s="56" t="str">
        <f>'AUTOS  NOTA 322'!B3:C3</f>
        <v>JUZGADO VEINTISEIS (26) CIVIL DEL CIRCUITO DE BOGOTÁ</v>
      </c>
      <c r="C4" s="56"/>
    </row>
    <row r="5" spans="1:3" s="2" customFormat="1" x14ac:dyDescent="0.3">
      <c r="A5" s="5" t="s">
        <v>3</v>
      </c>
      <c r="B5" s="56" t="str">
        <f>'AUTOS  NOTA 322'!B4:C4</f>
        <v>EDGAR VICENTE MOGOLLÓN CARRILLO
BANCO DAVIVIENDA S.A.
SEGUROS COMERCIALES BOLIVAR S.A.
FLOR ÁNGELA RINCÓN DOMÍNGUEZ
ALLIANS SEGUROS S.A.</v>
      </c>
      <c r="C5" s="56"/>
    </row>
    <row r="6" spans="1:3" s="2" customFormat="1" x14ac:dyDescent="0.3">
      <c r="A6" s="5" t="s">
        <v>4</v>
      </c>
      <c r="B6" s="56"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6"/>
    </row>
    <row r="7" spans="1:3" s="2" customFormat="1" x14ac:dyDescent="0.3">
      <c r="A7" s="5" t="s">
        <v>5</v>
      </c>
      <c r="B7" s="56" t="str">
        <f>'AUTOS  NOTA 322'!B6:C6</f>
        <v>DEMANDA DIRECTA</v>
      </c>
      <c r="C7" s="56"/>
    </row>
    <row r="8" spans="1:3" s="2" customFormat="1" x14ac:dyDescent="0.3">
      <c r="A8" s="29" t="s">
        <v>100</v>
      </c>
      <c r="B8" s="56" t="str">
        <f>'AUTOS  NOTA 322'!B7:C8</f>
        <v>ADRIANA PAOLA CONTRERAS GALLEGO (Q.E.P.D)</v>
      </c>
      <c r="C8" s="56"/>
    </row>
    <row r="9" spans="1:3" x14ac:dyDescent="0.3">
      <c r="A9" s="20" t="s">
        <v>12</v>
      </c>
      <c r="B9" s="56" t="s">
        <v>217</v>
      </c>
      <c r="C9" s="56"/>
    </row>
    <row r="10" spans="1:3" x14ac:dyDescent="0.3">
      <c r="A10" s="20" t="s">
        <v>9</v>
      </c>
      <c r="B10" s="56" t="s">
        <v>105</v>
      </c>
      <c r="C10" s="56"/>
    </row>
    <row r="11" spans="1:3" x14ac:dyDescent="0.3">
      <c r="A11" s="20" t="s">
        <v>13</v>
      </c>
      <c r="B11" s="75">
        <v>0</v>
      </c>
      <c r="C11" s="76"/>
    </row>
    <row r="12" spans="1:3" x14ac:dyDescent="0.3">
      <c r="A12" s="20" t="s">
        <v>114</v>
      </c>
      <c r="B12" s="75">
        <v>0</v>
      </c>
      <c r="C12" s="76"/>
    </row>
    <row r="13" spans="1:3" x14ac:dyDescent="0.3">
      <c r="A13" s="20" t="s">
        <v>14</v>
      </c>
      <c r="B13" s="58"/>
      <c r="C13" s="59"/>
    </row>
    <row r="14" spans="1:3" x14ac:dyDescent="0.3">
      <c r="A14" s="20" t="s">
        <v>15</v>
      </c>
      <c r="B14" s="57"/>
      <c r="C14" s="56"/>
    </row>
    <row r="15" spans="1:3" x14ac:dyDescent="0.3">
      <c r="A15" s="20" t="s">
        <v>16</v>
      </c>
      <c r="B15" s="56"/>
      <c r="C15" s="56"/>
    </row>
    <row r="16" spans="1:3" x14ac:dyDescent="0.3">
      <c r="A16" s="20" t="s">
        <v>18</v>
      </c>
      <c r="B16" s="56"/>
      <c r="C16" s="56"/>
    </row>
    <row r="17" spans="1:3" x14ac:dyDescent="0.3">
      <c r="A17" s="79" t="s">
        <v>19</v>
      </c>
      <c r="B17" s="56"/>
      <c r="C17" s="56"/>
    </row>
    <row r="18" spans="1:3" x14ac:dyDescent="0.3">
      <c r="A18" s="80"/>
      <c r="B18" s="10" t="s">
        <v>21</v>
      </c>
      <c r="C18" s="10" t="s">
        <v>22</v>
      </c>
    </row>
    <row r="19" spans="1:3" x14ac:dyDescent="0.3">
      <c r="A19" s="80"/>
      <c r="B19" s="6" t="s">
        <v>117</v>
      </c>
      <c r="C19" s="6"/>
    </row>
    <row r="20" spans="1:3" x14ac:dyDescent="0.3">
      <c r="A20" s="80"/>
      <c r="B20" s="6"/>
      <c r="C20" s="6"/>
    </row>
    <row r="21" spans="1:3" x14ac:dyDescent="0.3">
      <c r="A21" s="81"/>
      <c r="B21" s="6"/>
      <c r="C21" s="6"/>
    </row>
    <row r="22" spans="1:3" x14ac:dyDescent="0.3">
      <c r="A22" s="20" t="s">
        <v>23</v>
      </c>
      <c r="B22" s="56"/>
      <c r="C22" s="56"/>
    </row>
    <row r="23" spans="1:3" x14ac:dyDescent="0.3">
      <c r="A23" s="20" t="s">
        <v>24</v>
      </c>
      <c r="B23" s="82"/>
      <c r="C23" s="83"/>
    </row>
    <row r="24" spans="1:3" x14ac:dyDescent="0.3">
      <c r="A24" s="20" t="s">
        <v>25</v>
      </c>
      <c r="B24" s="56" t="s">
        <v>96</v>
      </c>
      <c r="C24" s="56"/>
    </row>
    <row r="25" spans="1:3" x14ac:dyDescent="0.3">
      <c r="A25" s="20" t="s">
        <v>26</v>
      </c>
      <c r="B25" s="56"/>
      <c r="C25" s="56"/>
    </row>
    <row r="26" spans="1:3" x14ac:dyDescent="0.3">
      <c r="A26" s="20" t="s">
        <v>28</v>
      </c>
      <c r="B26" s="56"/>
      <c r="C26" s="56"/>
    </row>
    <row r="27" spans="1:3" x14ac:dyDescent="0.3">
      <c r="A27" s="19" t="s">
        <v>29</v>
      </c>
      <c r="B27" s="56"/>
      <c r="C27" s="56"/>
    </row>
    <row r="28" spans="1:3" x14ac:dyDescent="0.3">
      <c r="A28" s="84" t="s">
        <v>30</v>
      </c>
      <c r="B28" s="84"/>
      <c r="C28" s="84"/>
    </row>
    <row r="29" spans="1:3" x14ac:dyDescent="0.3">
      <c r="A29" s="77" t="s">
        <v>31</v>
      </c>
      <c r="B29" s="78"/>
      <c r="C29" s="11"/>
    </row>
    <row r="30" spans="1:3" x14ac:dyDescent="0.3">
      <c r="A30" s="77" t="s">
        <v>32</v>
      </c>
      <c r="B30" s="78"/>
      <c r="C30" s="11"/>
    </row>
    <row r="31" spans="1:3" x14ac:dyDescent="0.3">
      <c r="A31" s="77" t="s">
        <v>33</v>
      </c>
      <c r="B31" s="78"/>
      <c r="C31" s="12"/>
    </row>
    <row r="32" spans="1:3" x14ac:dyDescent="0.3">
      <c r="A32" s="77" t="s">
        <v>34</v>
      </c>
      <c r="B32" s="78"/>
      <c r="C32" s="11"/>
    </row>
    <row r="33" spans="1:3" x14ac:dyDescent="0.3">
      <c r="A33" s="77" t="s">
        <v>35</v>
      </c>
      <c r="B33" s="78"/>
      <c r="C33" s="11"/>
    </row>
    <row r="34" spans="1:3" x14ac:dyDescent="0.3">
      <c r="A34" s="77" t="s">
        <v>36</v>
      </c>
      <c r="B34" s="78"/>
      <c r="C34" s="13"/>
    </row>
    <row r="35" spans="1:3" x14ac:dyDescent="0.3">
      <c r="A35" s="73" t="s">
        <v>37</v>
      </c>
      <c r="B35" s="74"/>
      <c r="C35" s="14"/>
    </row>
    <row r="36" spans="1:3" x14ac:dyDescent="0.3">
      <c r="A36" s="73" t="s">
        <v>38</v>
      </c>
      <c r="B36" s="74"/>
      <c r="C36" s="15"/>
    </row>
    <row r="37" spans="1:3" x14ac:dyDescent="0.3">
      <c r="A37" s="85" t="s">
        <v>39</v>
      </c>
      <c r="B37" s="86"/>
      <c r="C37" s="15"/>
    </row>
    <row r="38" spans="1:3" x14ac:dyDescent="0.3">
      <c r="A38" s="87"/>
      <c r="B38" s="88"/>
      <c r="C38" s="15"/>
    </row>
    <row r="39" spans="1:3" x14ac:dyDescent="0.3">
      <c r="A39" s="89"/>
      <c r="B39" s="90"/>
      <c r="C39" s="15"/>
    </row>
    <row r="40" spans="1:3" x14ac:dyDescent="0.3">
      <c r="A40" s="91" t="s">
        <v>40</v>
      </c>
      <c r="B40" s="91"/>
      <c r="C40" s="91"/>
    </row>
    <row r="41" spans="1:3" x14ac:dyDescent="0.3">
      <c r="A41" s="17" t="s">
        <v>41</v>
      </c>
      <c r="B41" s="18"/>
      <c r="C41" s="15"/>
    </row>
    <row r="42" spans="1:3" x14ac:dyDescent="0.3">
      <c r="A42" s="73" t="s">
        <v>42</v>
      </c>
      <c r="B42" s="74"/>
      <c r="C42" s="15"/>
    </row>
    <row r="43" spans="1:3" x14ac:dyDescent="0.3">
      <c r="A43" s="73" t="s">
        <v>43</v>
      </c>
      <c r="B43" s="74"/>
      <c r="C43" s="15"/>
    </row>
    <row r="44" spans="1:3" x14ac:dyDescent="0.3">
      <c r="A44" s="17" t="s">
        <v>44</v>
      </c>
      <c r="B44" s="18"/>
      <c r="C44" s="15"/>
    </row>
    <row r="45" spans="1:3" x14ac:dyDescent="0.3">
      <c r="A45" s="17" t="s">
        <v>45</v>
      </c>
      <c r="B45" s="18"/>
      <c r="C45" s="15"/>
    </row>
    <row r="46" spans="1:3" x14ac:dyDescent="0.3">
      <c r="A46" s="73" t="s">
        <v>46</v>
      </c>
      <c r="B46" s="74"/>
      <c r="C46" s="15"/>
    </row>
    <row r="47" spans="1:3" x14ac:dyDescent="0.3">
      <c r="A47" s="17" t="s">
        <v>47</v>
      </c>
      <c r="B47" s="16"/>
      <c r="C47" s="15"/>
    </row>
    <row r="48" spans="1:3" x14ac:dyDescent="0.3">
      <c r="A48" s="73" t="s">
        <v>48</v>
      </c>
      <c r="B48" s="74"/>
      <c r="C48" s="15"/>
    </row>
    <row r="49" spans="1:3" x14ac:dyDescent="0.3">
      <c r="A49" s="73" t="s">
        <v>49</v>
      </c>
      <c r="B49" s="74"/>
      <c r="C49" s="15"/>
    </row>
    <row r="50" spans="1:3" x14ac:dyDescent="0.3">
      <c r="A50" s="73" t="s">
        <v>39</v>
      </c>
      <c r="B50" s="7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 zoomScaleNormal="100" workbookViewId="0">
      <selection activeCell="C29" sqref="C29"/>
    </sheetView>
  </sheetViews>
  <sheetFormatPr baseColWidth="10" defaultColWidth="0" defaultRowHeight="14.4" x14ac:dyDescent="0.3"/>
  <cols>
    <col min="1" max="1" width="70" style="40" customWidth="1"/>
    <col min="2" max="2" width="35.44140625" style="40" customWidth="1"/>
    <col min="3" max="3" width="164" style="40" customWidth="1"/>
    <col min="4" max="8" width="11.44140625" style="40" hidden="1" customWidth="1"/>
    <col min="9" max="9" width="12" style="40" hidden="1" customWidth="1"/>
    <col min="10" max="16384" width="11.44140625" style="40" hidden="1"/>
  </cols>
  <sheetData>
    <row r="1" spans="1:9" ht="25.8" x14ac:dyDescent="0.3">
      <c r="A1" s="112" t="s">
        <v>50</v>
      </c>
      <c r="B1" s="112"/>
      <c r="C1" s="112"/>
    </row>
    <row r="2" spans="1:9" ht="15" customHeight="1" x14ac:dyDescent="0.3">
      <c r="A2" s="33" t="s">
        <v>11</v>
      </c>
      <c r="B2" s="97" t="str">
        <f>'AUTOS NOTA 321'!B2:C2</f>
        <v>SINIESTRO   110543420 LEGIS APJ32362</v>
      </c>
      <c r="C2" s="98"/>
    </row>
    <row r="3" spans="1:9" x14ac:dyDescent="0.3">
      <c r="A3" s="34" t="s">
        <v>1</v>
      </c>
      <c r="B3" s="113" t="str">
        <f>'AUTOS  NOTA 322'!B2:C2</f>
        <v>11001310302620220016800</v>
      </c>
      <c r="C3" s="113"/>
    </row>
    <row r="4" spans="1:9" x14ac:dyDescent="0.3">
      <c r="A4" s="34" t="s">
        <v>2</v>
      </c>
      <c r="B4" s="113" t="str">
        <f>'AUTOS  NOTA 322'!B3:C3</f>
        <v>JUZGADO VEINTISEIS (26) CIVIL DEL CIRCUITO DE BOGOTÁ</v>
      </c>
      <c r="C4" s="113"/>
    </row>
    <row r="5" spans="1:9" x14ac:dyDescent="0.3">
      <c r="A5" s="34" t="s">
        <v>3</v>
      </c>
      <c r="B5" s="113" t="str">
        <f>'AUTOS  NOTA 322'!B4:C4</f>
        <v>EDGAR VICENTE MOGOLLÓN CARRILLO
BANCO DAVIVIENDA S.A.
SEGUROS COMERCIALES BOLIVAR S.A.
FLOR ÁNGELA RINCÓN DOMÍNGUEZ
ALLIANS SEGUROS S.A.</v>
      </c>
      <c r="C5" s="113"/>
    </row>
    <row r="6" spans="1:9" ht="15" customHeight="1" x14ac:dyDescent="0.3">
      <c r="A6" s="34" t="s">
        <v>4</v>
      </c>
      <c r="B6" s="113"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113"/>
    </row>
    <row r="7" spans="1:9" x14ac:dyDescent="0.3">
      <c r="A7" s="34" t="s">
        <v>5</v>
      </c>
      <c r="B7" s="113" t="str">
        <f>'AUTOS  NOTA 322'!B6:C6</f>
        <v>DEMANDA DIRECTA</v>
      </c>
      <c r="C7" s="113"/>
    </row>
    <row r="8" spans="1:9" x14ac:dyDescent="0.3">
      <c r="A8" s="36" t="s">
        <v>100</v>
      </c>
      <c r="B8" s="113" t="str">
        <f>'AUTOS  NOTA 322'!B7:C8</f>
        <v>ADRIANA PAOLA CONTRERAS GALLEGO (Q.E.P.D)</v>
      </c>
      <c r="C8" s="113"/>
    </row>
    <row r="9" spans="1:9" x14ac:dyDescent="0.3">
      <c r="A9" s="34" t="s">
        <v>51</v>
      </c>
      <c r="B9" s="110">
        <f>SUM(C11,C12,C14,C15,C17)</f>
        <v>1170000000</v>
      </c>
      <c r="C9" s="111"/>
    </row>
    <row r="10" spans="1:9" x14ac:dyDescent="0.3">
      <c r="A10" s="114" t="s">
        <v>52</v>
      </c>
      <c r="B10" s="102" t="s">
        <v>53</v>
      </c>
      <c r="C10" s="103"/>
    </row>
    <row r="11" spans="1:9" x14ac:dyDescent="0.3">
      <c r="A11" s="114"/>
      <c r="B11" s="35" t="s">
        <v>54</v>
      </c>
      <c r="C11" s="30"/>
    </row>
    <row r="12" spans="1:9" x14ac:dyDescent="0.3">
      <c r="A12" s="114"/>
      <c r="B12" s="35" t="s">
        <v>55</v>
      </c>
      <c r="C12" s="30"/>
    </row>
    <row r="13" spans="1:9" x14ac:dyDescent="0.3">
      <c r="A13" s="114"/>
      <c r="B13" s="102"/>
      <c r="C13" s="103"/>
    </row>
    <row r="14" spans="1:9" x14ac:dyDescent="0.3">
      <c r="A14" s="114"/>
      <c r="B14" s="35" t="s">
        <v>98</v>
      </c>
      <c r="C14" s="52">
        <v>585000000</v>
      </c>
    </row>
    <row r="15" spans="1:9" x14ac:dyDescent="0.3">
      <c r="A15" s="114"/>
      <c r="B15" s="35" t="s">
        <v>218</v>
      </c>
      <c r="C15" s="52">
        <v>585000000</v>
      </c>
      <c r="E15" s="40" t="s">
        <v>57</v>
      </c>
      <c r="F15" s="41">
        <v>0.7</v>
      </c>
    </row>
    <row r="16" spans="1:9" x14ac:dyDescent="0.3">
      <c r="A16" s="114"/>
      <c r="B16" s="102" t="s">
        <v>58</v>
      </c>
      <c r="C16" s="103"/>
      <c r="E16" s="40" t="s">
        <v>59</v>
      </c>
      <c r="F16" s="42">
        <v>0.3</v>
      </c>
      <c r="I16" s="43"/>
    </row>
    <row r="17" spans="1:9" x14ac:dyDescent="0.3">
      <c r="A17" s="114"/>
      <c r="B17" s="35"/>
      <c r="C17" s="38"/>
      <c r="F17" s="44"/>
      <c r="I17" s="43"/>
    </row>
    <row r="18" spans="1:9" ht="23.25" customHeight="1" x14ac:dyDescent="0.3">
      <c r="A18" s="37" t="s">
        <v>60</v>
      </c>
      <c r="B18" s="97" t="s">
        <v>59</v>
      </c>
      <c r="C18" s="98"/>
    </row>
    <row r="19" spans="1:9" ht="28.8" x14ac:dyDescent="0.3">
      <c r="A19" s="34" t="s">
        <v>62</v>
      </c>
      <c r="B19" s="104" t="s">
        <v>221</v>
      </c>
      <c r="C19" s="105"/>
    </row>
    <row r="20" spans="1:9" ht="15" customHeight="1" x14ac:dyDescent="0.3">
      <c r="A20" s="45" t="s">
        <v>63</v>
      </c>
      <c r="B20" s="99">
        <f>((C22+C23+C25+C26+C30+C28+C32+C34+C29+C33)-C37-C38)*C36*C39</f>
        <v>216000000</v>
      </c>
      <c r="C20" s="99"/>
    </row>
    <row r="21" spans="1:9" x14ac:dyDescent="0.3">
      <c r="A21" s="37" t="s">
        <v>64</v>
      </c>
      <c r="B21" s="106" t="s">
        <v>53</v>
      </c>
      <c r="C21" s="107"/>
    </row>
    <row r="22" spans="1:9" x14ac:dyDescent="0.3">
      <c r="A22" s="95"/>
      <c r="B22" s="35" t="s">
        <v>54</v>
      </c>
      <c r="C22" s="30">
        <v>0</v>
      </c>
    </row>
    <row r="23" spans="1:9" x14ac:dyDescent="0.3">
      <c r="A23" s="96"/>
      <c r="B23" s="35" t="s">
        <v>55</v>
      </c>
      <c r="C23" s="30">
        <v>0</v>
      </c>
    </row>
    <row r="24" spans="1:9" x14ac:dyDescent="0.3">
      <c r="A24" s="96"/>
      <c r="B24" s="102" t="s">
        <v>56</v>
      </c>
      <c r="C24" s="103"/>
    </row>
    <row r="25" spans="1:9" x14ac:dyDescent="0.3">
      <c r="A25" s="96"/>
      <c r="B25" s="35" t="s">
        <v>98</v>
      </c>
      <c r="C25" s="30">
        <v>240000000</v>
      </c>
    </row>
    <row r="26" spans="1:9" ht="29.1" customHeight="1" x14ac:dyDescent="0.3">
      <c r="A26" s="96"/>
      <c r="B26" s="35" t="s">
        <v>218</v>
      </c>
      <c r="C26" s="53">
        <v>300000000</v>
      </c>
    </row>
    <row r="27" spans="1:9" x14ac:dyDescent="0.3">
      <c r="A27" s="96"/>
      <c r="B27" s="102" t="s">
        <v>120</v>
      </c>
      <c r="C27" s="103"/>
    </row>
    <row r="28" spans="1:9" x14ac:dyDescent="0.3">
      <c r="A28" s="96"/>
      <c r="B28" s="35" t="s">
        <v>129</v>
      </c>
      <c r="C28" s="30">
        <v>0</v>
      </c>
    </row>
    <row r="29" spans="1:9" x14ac:dyDescent="0.3">
      <c r="A29" s="96"/>
      <c r="B29" s="35" t="s">
        <v>54</v>
      </c>
      <c r="C29" s="30"/>
    </row>
    <row r="30" spans="1:9" x14ac:dyDescent="0.3">
      <c r="A30" s="96"/>
      <c r="B30" s="35" t="s">
        <v>55</v>
      </c>
      <c r="C30" s="30">
        <v>0</v>
      </c>
    </row>
    <row r="31" spans="1:9" x14ac:dyDescent="0.3">
      <c r="A31" s="96"/>
      <c r="B31" s="102" t="s">
        <v>121</v>
      </c>
      <c r="C31" s="103"/>
    </row>
    <row r="32" spans="1:9" x14ac:dyDescent="0.3">
      <c r="A32" s="96"/>
      <c r="B32" s="35"/>
      <c r="C32" s="30"/>
    </row>
    <row r="33" spans="1:3" x14ac:dyDescent="0.3">
      <c r="A33" s="96"/>
      <c r="B33" s="35" t="s">
        <v>54</v>
      </c>
      <c r="C33" s="30">
        <v>0</v>
      </c>
    </row>
    <row r="34" spans="1:3" x14ac:dyDescent="0.3">
      <c r="A34" s="96"/>
      <c r="B34" s="35" t="s">
        <v>55</v>
      </c>
      <c r="C34" s="30">
        <v>0</v>
      </c>
    </row>
    <row r="35" spans="1:3" x14ac:dyDescent="0.3">
      <c r="A35" s="96"/>
      <c r="B35" s="102" t="s">
        <v>113</v>
      </c>
      <c r="C35" s="103"/>
    </row>
    <row r="36" spans="1:3" x14ac:dyDescent="0.3">
      <c r="A36" s="96"/>
      <c r="B36" s="35" t="s">
        <v>124</v>
      </c>
      <c r="C36" s="31">
        <v>0.4</v>
      </c>
    </row>
    <row r="37" spans="1:3" x14ac:dyDescent="0.3">
      <c r="A37" s="96"/>
      <c r="B37" s="35" t="s">
        <v>114</v>
      </c>
      <c r="C37" s="32">
        <v>0</v>
      </c>
    </row>
    <row r="38" spans="1:3" x14ac:dyDescent="0.3">
      <c r="A38" s="96"/>
      <c r="B38" s="35" t="s">
        <v>170</v>
      </c>
      <c r="C38" s="32"/>
    </row>
    <row r="39" spans="1:3" x14ac:dyDescent="0.3">
      <c r="A39" s="96"/>
      <c r="B39" s="35" t="s">
        <v>128</v>
      </c>
      <c r="C39" s="31">
        <v>1</v>
      </c>
    </row>
    <row r="40" spans="1:3" x14ac:dyDescent="0.3">
      <c r="A40" s="46" t="s">
        <v>65</v>
      </c>
      <c r="B40" s="99">
        <f>IFERROR(B20*(VLOOKUP(B18,E15:F17,2,0)),16666)</f>
        <v>64800000</v>
      </c>
      <c r="C40" s="99"/>
    </row>
    <row r="41" spans="1:3" ht="93" customHeight="1" x14ac:dyDescent="0.3">
      <c r="A41" s="34" t="s">
        <v>122</v>
      </c>
      <c r="B41" s="100" t="s">
        <v>219</v>
      </c>
      <c r="C41" s="101"/>
    </row>
    <row r="42" spans="1:3" ht="211.5" customHeight="1" x14ac:dyDescent="0.3">
      <c r="A42" s="34" t="s">
        <v>66</v>
      </c>
      <c r="B42" s="115" t="s">
        <v>220</v>
      </c>
      <c r="C42" s="116"/>
    </row>
    <row r="45" spans="1:3" ht="25.8" x14ac:dyDescent="0.3">
      <c r="A45" s="108" t="s">
        <v>171</v>
      </c>
      <c r="B45" s="108"/>
      <c r="C45" s="108"/>
    </row>
    <row r="46" spans="1:3" x14ac:dyDescent="0.3">
      <c r="A46" s="109" t="s">
        <v>172</v>
      </c>
      <c r="B46" s="109"/>
      <c r="C46" s="109"/>
    </row>
    <row r="47" spans="1:3" x14ac:dyDescent="0.3">
      <c r="A47" s="47" t="s">
        <v>173</v>
      </c>
      <c r="B47" s="47" t="s">
        <v>174</v>
      </c>
      <c r="C47" s="48" t="s">
        <v>175</v>
      </c>
    </row>
    <row r="48" spans="1:3" ht="26.4" x14ac:dyDescent="0.3">
      <c r="A48" s="49" t="s">
        <v>176</v>
      </c>
      <c r="B48" s="50" t="s">
        <v>27</v>
      </c>
      <c r="C48" s="49" t="s">
        <v>177</v>
      </c>
    </row>
    <row r="49" spans="1:3" ht="39.6" x14ac:dyDescent="0.3">
      <c r="A49" s="49" t="s">
        <v>178</v>
      </c>
      <c r="B49" s="50" t="s">
        <v>27</v>
      </c>
      <c r="C49" s="49" t="s">
        <v>179</v>
      </c>
    </row>
    <row r="50" spans="1:3" ht="26.4" x14ac:dyDescent="0.3">
      <c r="A50" s="49" t="s">
        <v>180</v>
      </c>
      <c r="B50" s="50" t="s">
        <v>27</v>
      </c>
      <c r="C50" s="49" t="s">
        <v>181</v>
      </c>
    </row>
    <row r="51" spans="1:3" x14ac:dyDescent="0.3">
      <c r="A51" s="49" t="s">
        <v>182</v>
      </c>
      <c r="B51" s="50" t="s">
        <v>27</v>
      </c>
      <c r="C51" s="49" t="s">
        <v>183</v>
      </c>
    </row>
    <row r="52" spans="1:3" x14ac:dyDescent="0.3">
      <c r="A52" s="49" t="s">
        <v>184</v>
      </c>
      <c r="B52" s="50" t="s">
        <v>27</v>
      </c>
      <c r="C52" s="51"/>
    </row>
    <row r="53" spans="1:3" x14ac:dyDescent="0.3">
      <c r="A53" s="49" t="s">
        <v>185</v>
      </c>
      <c r="B53" s="50"/>
      <c r="C53" s="49" t="s">
        <v>186</v>
      </c>
    </row>
    <row r="54" spans="1:3" ht="26.4" x14ac:dyDescent="0.3">
      <c r="A54" s="49" t="s">
        <v>187</v>
      </c>
      <c r="B54" s="50" t="s">
        <v>27</v>
      </c>
      <c r="C54" s="49" t="s">
        <v>188</v>
      </c>
    </row>
    <row r="55" spans="1:3" x14ac:dyDescent="0.3">
      <c r="A55" s="49" t="s">
        <v>189</v>
      </c>
      <c r="B55" s="50" t="s">
        <v>27</v>
      </c>
      <c r="C55" s="51" t="s">
        <v>190</v>
      </c>
    </row>
    <row r="56" spans="1:3" ht="26.4" x14ac:dyDescent="0.3">
      <c r="A56" s="49" t="s">
        <v>191</v>
      </c>
      <c r="B56" s="50" t="s">
        <v>27</v>
      </c>
      <c r="C56" s="51" t="s">
        <v>192</v>
      </c>
    </row>
    <row r="57" spans="1:3" ht="26.4" x14ac:dyDescent="0.3">
      <c r="A57" s="49" t="s">
        <v>193</v>
      </c>
      <c r="B57" s="50" t="s">
        <v>27</v>
      </c>
      <c r="C57" s="51" t="s">
        <v>194</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25.8" x14ac:dyDescent="0.3">
      <c r="A1" s="92" t="s">
        <v>67</v>
      </c>
      <c r="B1" s="92"/>
      <c r="C1" s="92"/>
    </row>
    <row r="2" spans="1:3" x14ac:dyDescent="0.3">
      <c r="A2" s="20" t="s">
        <v>11</v>
      </c>
      <c r="B2" s="82" t="str">
        <f>'AUTOS NOTA 324-478'!B2:C2</f>
        <v>SINIESTRO   110543420 LEGIS APJ32362</v>
      </c>
      <c r="C2" s="83"/>
    </row>
    <row r="3" spans="1:3" x14ac:dyDescent="0.3">
      <c r="A3" s="5" t="s">
        <v>1</v>
      </c>
      <c r="B3" s="56" t="str">
        <f>'AUTOS  NOTA 322'!B2:C2</f>
        <v>11001310302620220016800</v>
      </c>
      <c r="C3" s="56"/>
    </row>
    <row r="4" spans="1:3" x14ac:dyDescent="0.3">
      <c r="A4" s="5" t="s">
        <v>2</v>
      </c>
      <c r="B4" s="56" t="str">
        <f>'AUTOS  NOTA 322'!B3:C3</f>
        <v>JUZGADO VEINTISEIS (26) CIVIL DEL CIRCUITO DE BOGOTÁ</v>
      </c>
      <c r="C4" s="56"/>
    </row>
    <row r="5" spans="1:3" x14ac:dyDescent="0.3">
      <c r="A5" s="5" t="s">
        <v>3</v>
      </c>
      <c r="B5" s="56" t="str">
        <f>'AUTOS  NOTA 322'!B4:C4</f>
        <v>EDGAR VICENTE MOGOLLÓN CARRILLO
BANCO DAVIVIENDA S.A.
SEGUROS COMERCIALES BOLIVAR S.A.
FLOR ÁNGELA RINCÓN DOMÍNGUEZ
ALLIANS SEGUROS S.A.</v>
      </c>
      <c r="C5" s="56"/>
    </row>
    <row r="6" spans="1:3" ht="15" customHeight="1" x14ac:dyDescent="0.3">
      <c r="A6" s="5" t="s">
        <v>4</v>
      </c>
      <c r="B6" s="56" t="str">
        <f>'AUTOS  NOTA 322'!B5:C5</f>
        <v>JAVIER ALEXANDER CONTRERAS CORZO (PADRE DE LA VÍCTIMA) (06/AGO/1972) (51 AÑOS)
ANA EMILCEN GALLEGO LONDOÑO (MADRE DE LA VÍCTIMA) (16/04/1977) (44 AÑOS)
ZULLY DAYANNA CONTRERAS GALLEGO (HERMANA DE LA VÍCTIMA)
JENNY ALEXANDRA CONTRERAS GALLEGO (HERMANA DE LA VÍCTIMA)
JOEL MATHIAS PRIETO CONTRERAS (SOBRINO DE LA VÍCTIMA)
MARÍA RUBIT LONDOÑO GUERRERO (ABUELA DE LA VÍCTIMA)
ANTONIO MARÍA GALLEGO HERNÁNDEZ (ABUELO DE LA VÍCTIMA)</v>
      </c>
      <c r="C6" s="56"/>
    </row>
    <row r="7" spans="1:3" ht="15" customHeight="1" x14ac:dyDescent="0.3">
      <c r="A7" s="5" t="s">
        <v>5</v>
      </c>
      <c r="B7" s="56" t="str">
        <f>'AUTOS  NOTA 322'!B6:C6</f>
        <v>DEMANDA DIRECTA</v>
      </c>
      <c r="C7" s="56"/>
    </row>
    <row r="8" spans="1:3" ht="15" customHeight="1" x14ac:dyDescent="0.3">
      <c r="A8" s="29" t="s">
        <v>100</v>
      </c>
      <c r="B8" s="56" t="str">
        <f>'AUTOS  NOTA 322'!B7:C8</f>
        <v>ADRIANA PAOLA CONTRERAS GALLEGO (Q.E.P.D)</v>
      </c>
      <c r="C8" s="56"/>
    </row>
    <row r="9" spans="1:3" ht="18.899999999999999" customHeight="1" x14ac:dyDescent="0.3">
      <c r="A9" s="5" t="s">
        <v>101</v>
      </c>
      <c r="B9" s="56"/>
      <c r="C9" s="56"/>
    </row>
    <row r="10" spans="1:3" x14ac:dyDescent="0.3">
      <c r="A10" s="7" t="s">
        <v>64</v>
      </c>
      <c r="B10" s="119">
        <f>'AUTOS NOTA 324-478'!B20:C20</f>
        <v>216000000</v>
      </c>
      <c r="C10" s="119"/>
    </row>
    <row r="11" spans="1:3" x14ac:dyDescent="0.3">
      <c r="A11" s="7" t="s">
        <v>115</v>
      </c>
      <c r="B11" s="120">
        <f>'AUTOS NOTA 324-478'!B40:C40</f>
        <v>64800000</v>
      </c>
      <c r="C11" s="56"/>
    </row>
    <row r="12" spans="1:3" ht="28.8" x14ac:dyDescent="0.3">
      <c r="A12" s="7" t="s">
        <v>68</v>
      </c>
      <c r="B12" s="117"/>
      <c r="C12" s="118"/>
    </row>
    <row r="13" spans="1:3" ht="43.2" x14ac:dyDescent="0.3">
      <c r="A13" s="5" t="s">
        <v>69</v>
      </c>
      <c r="B13" s="56"/>
      <c r="C13" s="56"/>
    </row>
    <row r="14" spans="1:3" ht="43.2" x14ac:dyDescent="0.3">
      <c r="A14" s="5" t="s">
        <v>70</v>
      </c>
      <c r="B14" s="56"/>
      <c r="C14" s="56"/>
    </row>
    <row r="15" spans="1:3" x14ac:dyDescent="0.3">
      <c r="A15" s="5" t="s">
        <v>71</v>
      </c>
      <c r="B15" s="6"/>
      <c r="C15" s="6"/>
    </row>
    <row r="16" spans="1:3" x14ac:dyDescent="0.3">
      <c r="A16" s="7" t="s">
        <v>72</v>
      </c>
      <c r="B16" s="56"/>
      <c r="C16" s="56"/>
    </row>
    <row r="17" spans="1:3" x14ac:dyDescent="0.3">
      <c r="A17" s="6" t="s">
        <v>73</v>
      </c>
      <c r="B17" s="118"/>
      <c r="C17" s="11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25.8" x14ac:dyDescent="0.3">
      <c r="A1" s="92" t="s">
        <v>130</v>
      </c>
      <c r="B1" s="92"/>
      <c r="C1" s="92"/>
    </row>
    <row r="2" spans="1:3" x14ac:dyDescent="0.3">
      <c r="A2" s="39" t="s">
        <v>11</v>
      </c>
      <c r="B2" s="82" t="str">
        <f>'[2]AUTOS NOTA 321'!B2:C2</f>
        <v xml:space="preserve">SINIESTRO   LEGIS </v>
      </c>
      <c r="C2" s="83"/>
    </row>
    <row r="3" spans="1:3" x14ac:dyDescent="0.3">
      <c r="A3" s="5" t="s">
        <v>1</v>
      </c>
      <c r="B3" s="56" t="str">
        <f>'[3]GENERALES NOTA 322'!B2:C2</f>
        <v xml:space="preserve">Radicado </v>
      </c>
      <c r="C3" s="56"/>
    </row>
    <row r="4" spans="1:3" x14ac:dyDescent="0.3">
      <c r="A4" s="5" t="s">
        <v>2</v>
      </c>
      <c r="B4" s="56" t="str">
        <f>'[3]GENERALES NOTA 322'!B3:C3</f>
        <v>JUZGADO</v>
      </c>
      <c r="C4" s="56"/>
    </row>
    <row r="5" spans="1:3" x14ac:dyDescent="0.3">
      <c r="A5" s="5" t="s">
        <v>3</v>
      </c>
      <c r="B5" s="56" t="str">
        <f>'[3]GENERALES NOTA 322'!B4:C4</f>
        <v xml:space="preserve">NOMBRE Y APELLIDOS DE  LOS DEMANDADOS </v>
      </c>
      <c r="C5" s="56"/>
    </row>
    <row r="6" spans="1:3" x14ac:dyDescent="0.3">
      <c r="A6" s="5" t="s">
        <v>4</v>
      </c>
      <c r="B6" s="56" t="str">
        <f>'[3]GENERALES NOTA 322'!B5:C5</f>
        <v>COLOCAR LOS NOMBRES Y APELLIDOS, SU CALIDAD (HERMANO, HIJO ETC)  PARA LOS CONYUGES E HIJOS COLOCAR LA FECHA DE NACIMIENTO.</v>
      </c>
      <c r="C6" s="56"/>
    </row>
    <row r="7" spans="1:3" x14ac:dyDescent="0.3">
      <c r="A7" s="5" t="s">
        <v>5</v>
      </c>
      <c r="B7" s="56" t="str">
        <f>'[3]GENERALES NOTA 322'!B6:C6</f>
        <v>LLAMADA EN GARANTIA</v>
      </c>
      <c r="C7" s="56"/>
    </row>
    <row r="8" spans="1:3" x14ac:dyDescent="0.3">
      <c r="A8" s="5" t="s">
        <v>101</v>
      </c>
      <c r="B8" s="56" t="str">
        <f>'[3]GENERALES NOTA 325'!B8:C8</f>
        <v>PROBABLE GENERALES</v>
      </c>
      <c r="C8" s="56"/>
    </row>
    <row r="9" spans="1:3" x14ac:dyDescent="0.3">
      <c r="A9" s="7" t="s">
        <v>64</v>
      </c>
      <c r="B9" s="119">
        <f>'[3]GENERALES  NOTA 324 -478'!B17:C17</f>
        <v>100000000</v>
      </c>
      <c r="C9" s="119"/>
    </row>
    <row r="10" spans="1:3" x14ac:dyDescent="0.3">
      <c r="A10" s="5" t="s">
        <v>131</v>
      </c>
      <c r="B10" s="122">
        <v>0</v>
      </c>
      <c r="C10" s="122"/>
    </row>
    <row r="11" spans="1:3" x14ac:dyDescent="0.3">
      <c r="A11" s="5" t="s">
        <v>132</v>
      </c>
      <c r="B11" s="56"/>
      <c r="C11" s="56"/>
    </row>
    <row r="12" spans="1:3" x14ac:dyDescent="0.3">
      <c r="A12" s="5" t="s">
        <v>133</v>
      </c>
      <c r="B12" s="56"/>
      <c r="C12" s="56"/>
    </row>
    <row r="13" spans="1:3" x14ac:dyDescent="0.3">
      <c r="A13" s="5" t="s">
        <v>134</v>
      </c>
      <c r="B13" s="121"/>
      <c r="C13" s="121"/>
    </row>
    <row r="14" spans="1:3" x14ac:dyDescent="0.3">
      <c r="A14" s="5" t="s">
        <v>135</v>
      </c>
      <c r="B14" s="56"/>
      <c r="C14" s="56"/>
    </row>
    <row r="20" spans="4:8" x14ac:dyDescent="0.3">
      <c r="D20" t="str">
        <f t="shared" ref="D20:H23" si="0">UPPER(D18)</f>
        <v/>
      </c>
      <c r="E20" t="str">
        <f t="shared" si="0"/>
        <v/>
      </c>
      <c r="F20" t="str">
        <f t="shared" si="0"/>
        <v/>
      </c>
      <c r="G20" t="str">
        <f t="shared" si="0"/>
        <v/>
      </c>
      <c r="H20" t="str">
        <f t="shared" si="0"/>
        <v/>
      </c>
    </row>
    <row r="21" spans="4:8" x14ac:dyDescent="0.3">
      <c r="D21" t="str">
        <f t="shared" si="0"/>
        <v/>
      </c>
      <c r="E21" t="str">
        <f t="shared" si="0"/>
        <v/>
      </c>
      <c r="F21" t="str">
        <f t="shared" si="0"/>
        <v/>
      </c>
      <c r="G21" t="str">
        <f t="shared" si="0"/>
        <v/>
      </c>
      <c r="H21" t="str">
        <f t="shared" si="0"/>
        <v/>
      </c>
    </row>
    <row r="22" spans="4:8" x14ac:dyDescent="0.3">
      <c r="D22" t="str">
        <f t="shared" si="0"/>
        <v/>
      </c>
      <c r="E22" t="str">
        <f t="shared" si="0"/>
        <v/>
      </c>
      <c r="F22" t="str">
        <f t="shared" si="0"/>
        <v/>
      </c>
      <c r="G22" t="str">
        <f t="shared" si="0"/>
        <v/>
      </c>
      <c r="H22" t="str">
        <f t="shared" si="0"/>
        <v/>
      </c>
    </row>
    <row r="23" spans="4:8" x14ac:dyDescent="0.3">
      <c r="D23" t="str">
        <f>UPPER(D21)</f>
        <v/>
      </c>
      <c r="E23" t="str">
        <f t="shared" si="0"/>
        <v/>
      </c>
      <c r="F23" t="str">
        <f t="shared" si="0"/>
        <v/>
      </c>
      <c r="G23" t="str">
        <f t="shared" si="0"/>
        <v/>
      </c>
      <c r="H23" t="str">
        <f t="shared" si="0"/>
        <v/>
      </c>
    </row>
    <row r="24" spans="4:8" x14ac:dyDescent="0.3">
      <c r="D24" t="str">
        <f t="shared" ref="D24:H25" si="1">UPPER(D22)</f>
        <v/>
      </c>
      <c r="E24" t="str">
        <f t="shared" si="1"/>
        <v/>
      </c>
      <c r="F24" t="str">
        <f t="shared" si="1"/>
        <v/>
      </c>
      <c r="G24" t="str">
        <f t="shared" si="1"/>
        <v/>
      </c>
      <c r="H24" t="str">
        <f t="shared" si="1"/>
        <v/>
      </c>
    </row>
    <row r="25" spans="4:8" x14ac:dyDescent="0.3">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6" ht="25.8" x14ac:dyDescent="0.3">
      <c r="A1" s="92" t="s">
        <v>136</v>
      </c>
      <c r="B1" s="92"/>
      <c r="C1" s="92"/>
    </row>
    <row r="2" spans="1:6" x14ac:dyDescent="0.3">
      <c r="A2" s="20" t="s">
        <v>11</v>
      </c>
      <c r="B2" s="82" t="str">
        <f>'[2]AUTOS NOTA 321'!B2:C2</f>
        <v xml:space="preserve">SINIESTRO   LEGIS </v>
      </c>
      <c r="C2" s="83"/>
    </row>
    <row r="3" spans="1:6" x14ac:dyDescent="0.3">
      <c r="A3" s="5" t="s">
        <v>1</v>
      </c>
      <c r="B3" s="56" t="str">
        <f>'[3]GENERALES NOTA 322'!B2:C2</f>
        <v xml:space="preserve">Radicado </v>
      </c>
      <c r="C3" s="56"/>
    </row>
    <row r="4" spans="1:6" x14ac:dyDescent="0.3">
      <c r="A4" s="5" t="s">
        <v>2</v>
      </c>
      <c r="B4" s="56" t="str">
        <f>'[3]GENERALES NOTA 322'!B3:C3</f>
        <v>JUZGADO</v>
      </c>
      <c r="C4" s="56"/>
    </row>
    <row r="5" spans="1:6" x14ac:dyDescent="0.3">
      <c r="A5" s="5" t="s">
        <v>3</v>
      </c>
      <c r="B5" s="56" t="str">
        <f>'[3]GENERALES NOTA 322'!B4:C4</f>
        <v xml:space="preserve">NOMBRE Y APELLIDOS DE  LOS DEMANDADOS </v>
      </c>
      <c r="C5" s="56"/>
    </row>
    <row r="6" spans="1:6" x14ac:dyDescent="0.3">
      <c r="A6" s="5" t="s">
        <v>4</v>
      </c>
      <c r="B6" s="56" t="str">
        <f>'[3]GENERALES NOTA 322'!B5:C5</f>
        <v>COLOCAR LOS NOMBRES Y APELLIDOS, SU CALIDAD (HERMANO, HIJO ETC)  PARA LOS CONYUGES E HIJOS COLOCAR LA FECHA DE NACIMIENTO.</v>
      </c>
      <c r="C6" s="56"/>
    </row>
    <row r="7" spans="1:6" x14ac:dyDescent="0.3">
      <c r="A7" s="5" t="s">
        <v>5</v>
      </c>
      <c r="B7" s="56" t="str">
        <f>'[3]GENERALES NOTA 322'!B6:C6</f>
        <v>LLAMADA EN GARANTIA</v>
      </c>
      <c r="C7" s="56"/>
    </row>
    <row r="8" spans="1:6" x14ac:dyDescent="0.3">
      <c r="A8" s="5" t="s">
        <v>137</v>
      </c>
      <c r="B8" s="56" t="str">
        <f>'[3]GENERALES NOTA 325'!B8:C8</f>
        <v>PROBABLE GENERALES</v>
      </c>
      <c r="C8" s="56"/>
    </row>
    <row r="9" spans="1:6" x14ac:dyDescent="0.3">
      <c r="A9" s="5" t="s">
        <v>138</v>
      </c>
      <c r="B9" s="56"/>
      <c r="C9" s="56"/>
    </row>
    <row r="10" spans="1:6" ht="111" customHeight="1" x14ac:dyDescent="0.3">
      <c r="A10" s="5" t="s">
        <v>139</v>
      </c>
      <c r="B10" s="56"/>
      <c r="C10" s="56"/>
    </row>
    <row r="11" spans="1:6" ht="21" customHeight="1" x14ac:dyDescent="0.3">
      <c r="A11" s="123"/>
      <c r="B11" s="123"/>
      <c r="C11" s="123"/>
      <c r="E11" t="s">
        <v>57</v>
      </c>
      <c r="F11" s="22">
        <v>0.7</v>
      </c>
    </row>
    <row r="12" spans="1:6" hidden="1" x14ac:dyDescent="0.3">
      <c r="A12" s="124"/>
      <c r="B12" s="124"/>
      <c r="C12" s="124"/>
      <c r="E12" t="s">
        <v>59</v>
      </c>
      <c r="F12" s="23">
        <v>0.3</v>
      </c>
    </row>
    <row r="13" spans="1:6" ht="18" x14ac:dyDescent="0.3">
      <c r="A13" s="125" t="s">
        <v>140</v>
      </c>
      <c r="B13" s="125"/>
      <c r="C13" s="125"/>
    </row>
    <row r="14" spans="1:6" x14ac:dyDescent="0.3">
      <c r="A14" s="37" t="s">
        <v>60</v>
      </c>
      <c r="B14" s="97" t="s">
        <v>61</v>
      </c>
      <c r="C14" s="98"/>
    </row>
    <row r="15" spans="1:6" ht="28.8" x14ac:dyDescent="0.3">
      <c r="A15" s="21" t="s">
        <v>63</v>
      </c>
      <c r="B15" s="126">
        <f>((C17+C18+C20+C21+C25+C23+C27+C29+C24+C28)-C32)*C31*C33</f>
        <v>1000000000</v>
      </c>
      <c r="C15" s="126"/>
    </row>
    <row r="16" spans="1:6" x14ac:dyDescent="0.3">
      <c r="A16" s="7" t="s">
        <v>64</v>
      </c>
      <c r="B16" s="127" t="s">
        <v>53</v>
      </c>
      <c r="C16" s="128"/>
    </row>
    <row r="17" spans="1:3" x14ac:dyDescent="0.3">
      <c r="A17" s="95"/>
      <c r="B17" s="35" t="s">
        <v>54</v>
      </c>
      <c r="C17" s="30">
        <v>1000000000</v>
      </c>
    </row>
    <row r="18" spans="1:3" x14ac:dyDescent="0.3">
      <c r="A18" s="96"/>
      <c r="B18" s="35" t="s">
        <v>55</v>
      </c>
      <c r="C18" s="30">
        <v>0</v>
      </c>
    </row>
    <row r="19" spans="1:3" x14ac:dyDescent="0.3">
      <c r="A19" s="96"/>
      <c r="B19" s="102" t="s">
        <v>56</v>
      </c>
      <c r="C19" s="103"/>
    </row>
    <row r="20" spans="1:3" x14ac:dyDescent="0.3">
      <c r="A20" s="96"/>
      <c r="B20" s="35" t="s">
        <v>98</v>
      </c>
      <c r="C20" s="30">
        <v>0</v>
      </c>
    </row>
    <row r="21" spans="1:3" ht="28.8" x14ac:dyDescent="0.3">
      <c r="A21" s="96"/>
      <c r="B21" s="35" t="s">
        <v>99</v>
      </c>
      <c r="C21" s="30">
        <v>0</v>
      </c>
    </row>
    <row r="22" spans="1:3" x14ac:dyDescent="0.3">
      <c r="A22" s="96"/>
      <c r="B22" s="102" t="s">
        <v>120</v>
      </c>
      <c r="C22" s="103"/>
    </row>
    <row r="23" spans="1:3" x14ac:dyDescent="0.3">
      <c r="A23" s="96"/>
      <c r="B23" s="35" t="s">
        <v>129</v>
      </c>
      <c r="C23" s="30">
        <v>0</v>
      </c>
    </row>
    <row r="24" spans="1:3" x14ac:dyDescent="0.3">
      <c r="A24" s="96"/>
      <c r="B24" s="35" t="s">
        <v>54</v>
      </c>
      <c r="C24" s="30">
        <v>0</v>
      </c>
    </row>
    <row r="25" spans="1:3" x14ac:dyDescent="0.3">
      <c r="A25" s="96"/>
      <c r="B25" s="35" t="s">
        <v>55</v>
      </c>
      <c r="C25" s="30">
        <v>0</v>
      </c>
    </row>
    <row r="26" spans="1:3" x14ac:dyDescent="0.3">
      <c r="A26" s="96"/>
      <c r="B26" s="102" t="s">
        <v>121</v>
      </c>
      <c r="C26" s="103"/>
    </row>
    <row r="27" spans="1:3" x14ac:dyDescent="0.3">
      <c r="A27" s="96"/>
      <c r="B27" s="35"/>
      <c r="C27" s="30"/>
    </row>
    <row r="28" spans="1:3" x14ac:dyDescent="0.3">
      <c r="A28" s="96"/>
      <c r="B28" s="35" t="s">
        <v>54</v>
      </c>
      <c r="C28" s="30">
        <v>0</v>
      </c>
    </row>
    <row r="29" spans="1:3" x14ac:dyDescent="0.3">
      <c r="A29" s="96"/>
      <c r="B29" s="35" t="s">
        <v>55</v>
      </c>
      <c r="C29" s="30">
        <v>0</v>
      </c>
    </row>
    <row r="30" spans="1:3" x14ac:dyDescent="0.3">
      <c r="A30" s="96"/>
      <c r="B30" s="102" t="s">
        <v>113</v>
      </c>
      <c r="C30" s="103"/>
    </row>
    <row r="31" spans="1:3" x14ac:dyDescent="0.3">
      <c r="A31" s="96"/>
      <c r="B31" s="35" t="s">
        <v>124</v>
      </c>
      <c r="C31" s="31">
        <v>1</v>
      </c>
    </row>
    <row r="32" spans="1:3" x14ac:dyDescent="0.3">
      <c r="A32" s="96"/>
      <c r="B32" s="35" t="s">
        <v>114</v>
      </c>
      <c r="C32" s="32">
        <v>0</v>
      </c>
    </row>
    <row r="33" spans="1:3" x14ac:dyDescent="0.3">
      <c r="A33" s="96"/>
      <c r="B33" s="35" t="s">
        <v>128</v>
      </c>
      <c r="C33" s="31">
        <v>1</v>
      </c>
    </row>
    <row r="34" spans="1:3" x14ac:dyDescent="0.3">
      <c r="A34" s="24" t="s">
        <v>65</v>
      </c>
      <c r="B34" s="99">
        <f>IFERROR(B15*(VLOOKUP(B14,E11:F13,2,0)),16666)</f>
        <v>16666</v>
      </c>
      <c r="C34" s="99"/>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4140625" defaultRowHeight="14.4" x14ac:dyDescent="0.3"/>
  <cols>
    <col min="4" max="4" width="20.109375" bestFit="1" customWidth="1"/>
    <col min="5" max="5" width="42.88671875" bestFit="1" customWidth="1"/>
    <col min="12" max="12" width="30.5546875" customWidth="1"/>
    <col min="13" max="13" width="16" customWidth="1"/>
  </cols>
  <sheetData>
    <row r="1" spans="1:15" x14ac:dyDescent="0.3">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3">
      <c r="A2" t="s">
        <v>76</v>
      </c>
      <c r="B2" t="s">
        <v>27</v>
      </c>
      <c r="C2" t="s">
        <v>77</v>
      </c>
      <c r="D2" s="2" t="s">
        <v>78</v>
      </c>
      <c r="E2" s="1" t="s">
        <v>79</v>
      </c>
      <c r="F2" s="2" t="s">
        <v>61</v>
      </c>
      <c r="G2" s="4">
        <v>0.7</v>
      </c>
      <c r="H2" t="s">
        <v>7</v>
      </c>
      <c r="I2" t="s">
        <v>80</v>
      </c>
      <c r="K2" t="s">
        <v>103</v>
      </c>
      <c r="L2" s="28" t="s">
        <v>104</v>
      </c>
      <c r="M2" t="s">
        <v>81</v>
      </c>
      <c r="N2" t="s">
        <v>59</v>
      </c>
      <c r="O2" t="s">
        <v>27</v>
      </c>
    </row>
    <row r="3" spans="1:15" x14ac:dyDescent="0.3">
      <c r="A3" t="s">
        <v>81</v>
      </c>
      <c r="C3" t="s">
        <v>82</v>
      </c>
      <c r="D3" s="2" t="s">
        <v>83</v>
      </c>
      <c r="E3" s="1" t="s">
        <v>84</v>
      </c>
      <c r="F3" s="2" t="s">
        <v>59</v>
      </c>
      <c r="G3" s="4">
        <v>0.3</v>
      </c>
      <c r="H3" t="s">
        <v>85</v>
      </c>
      <c r="I3" t="s">
        <v>86</v>
      </c>
      <c r="L3" s="28" t="s">
        <v>105</v>
      </c>
      <c r="M3" t="s">
        <v>87</v>
      </c>
      <c r="N3" t="s">
        <v>61</v>
      </c>
    </row>
    <row r="4" spans="1:15" x14ac:dyDescent="0.3">
      <c r="A4" t="s">
        <v>87</v>
      </c>
      <c r="C4" t="s">
        <v>20</v>
      </c>
      <c r="E4" s="1" t="s">
        <v>88</v>
      </c>
      <c r="H4" t="s">
        <v>89</v>
      </c>
      <c r="I4" t="s">
        <v>8</v>
      </c>
      <c r="L4" t="s">
        <v>106</v>
      </c>
    </row>
    <row r="5" spans="1:15" x14ac:dyDescent="0.3">
      <c r="A5" t="s">
        <v>90</v>
      </c>
      <c r="E5" s="1" t="s">
        <v>91</v>
      </c>
      <c r="H5" t="s">
        <v>92</v>
      </c>
      <c r="I5" t="s">
        <v>93</v>
      </c>
      <c r="L5" s="28" t="s">
        <v>107</v>
      </c>
    </row>
    <row r="6" spans="1:15" x14ac:dyDescent="0.3">
      <c r="E6" s="1" t="s">
        <v>94</v>
      </c>
      <c r="I6" t="s">
        <v>95</v>
      </c>
      <c r="L6" s="28" t="s">
        <v>127</v>
      </c>
    </row>
    <row r="7" spans="1:15" x14ac:dyDescent="0.3">
      <c r="E7" s="1" t="s">
        <v>96</v>
      </c>
      <c r="I7" t="s">
        <v>118</v>
      </c>
      <c r="L7" s="28" t="s">
        <v>108</v>
      </c>
    </row>
    <row r="8" spans="1:15" x14ac:dyDescent="0.3">
      <c r="E8" s="1" t="s">
        <v>97</v>
      </c>
      <c r="L8" s="28" t="s">
        <v>120</v>
      </c>
    </row>
    <row r="9" spans="1:15" x14ac:dyDescent="0.3">
      <c r="L9" s="28" t="s">
        <v>109</v>
      </c>
    </row>
    <row r="10" spans="1:15" x14ac:dyDescent="0.3">
      <c r="L10" s="28" t="s">
        <v>110</v>
      </c>
    </row>
    <row r="11" spans="1:15" x14ac:dyDescent="0.3">
      <c r="L11" s="28" t="s">
        <v>111</v>
      </c>
    </row>
    <row r="12" spans="1:15" x14ac:dyDescent="0.3">
      <c r="L12" s="28" t="s">
        <v>112</v>
      </c>
    </row>
    <row r="13" spans="1:15" x14ac:dyDescent="0.3">
      <c r="L13" s="28" t="s">
        <v>123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Carlos Esteban Franco Zuluaga</cp:lastModifiedBy>
  <cp:revision/>
  <dcterms:created xsi:type="dcterms:W3CDTF">2020-12-07T14:41:17Z</dcterms:created>
  <dcterms:modified xsi:type="dcterms:W3CDTF">2025-01-20T19:37:52Z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