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C:\Users\santi\Downloads\"/>
    </mc:Choice>
  </mc:AlternateContent>
  <xr:revisionPtr revIDLastSave="0" documentId="13_ncr:1_{4A78008C-2762-4D3E-BA48-6B3A6E80C166}" xr6:coauthVersionLast="47" xr6:coauthVersionMax="47" xr10:uidLastSave="{00000000-0000-0000-0000-000000000000}"/>
  <bookViews>
    <workbookView xWindow="-108" yWindow="-108" windowWidth="23256" windowHeight="12456" activeTab="2" xr2:uid="{00000000-000D-0000-FFFF-FFFF00000000}"/>
  </bookViews>
  <sheets>
    <sheet name="AUTOS  NOTA 322" sheetId="1" r:id="rId1"/>
    <sheet name="AUTOS NOTA 321" sheetId="7" r:id="rId2"/>
    <sheet name="AUTOS NOTA 324-478" sheetId="8" r:id="rId3"/>
    <sheet name="TASACION " sheetId="10" state="hidden" r:id="rId4"/>
    <sheet name="AUTOS NOTA 325" sheetId="9" r:id="rId5"/>
    <sheet name="CONCEPTO DE CONCILIACIÓN 330 " sheetId="11" r:id="rId6"/>
    <sheet name="CAMBIO DE CONTINGENCIA 423" sheetId="12" r:id="rId7"/>
    <sheet name="Hoja2" sheetId="6" state="hidden" r:id="rId8"/>
  </sheets>
  <externalReferences>
    <externalReference r:id="rId9"/>
    <externalReference r:id="rId10"/>
    <externalReference r:id="rId11"/>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9" l="1"/>
  <c r="B20" i="8"/>
  <c r="B40" i="8" s="1"/>
  <c r="B34" i="12"/>
  <c r="B15" i="12"/>
  <c r="B8" i="12"/>
  <c r="B7" i="12"/>
  <c r="B6" i="12"/>
  <c r="B5" i="12"/>
  <c r="B4" i="12"/>
  <c r="B3" i="12"/>
  <c r="B2" i="12"/>
  <c r="H23" i="11"/>
  <c r="H25" i="11" s="1"/>
  <c r="F22" i="11"/>
  <c r="F24" i="11" s="1"/>
  <c r="E22" i="11"/>
  <c r="E24" i="11" s="1"/>
  <c r="H21" i="11"/>
  <c r="G21" i="11"/>
  <c r="G23" i="11" s="1"/>
  <c r="G25" i="11" s="1"/>
  <c r="F21" i="11"/>
  <c r="F23" i="11" s="1"/>
  <c r="F25" i="11" s="1"/>
  <c r="E21" i="11"/>
  <c r="E23" i="11" s="1"/>
  <c r="E25" i="11" s="1"/>
  <c r="D21" i="11"/>
  <c r="D23" i="11" s="1"/>
  <c r="D25" i="11" s="1"/>
  <c r="H20" i="11"/>
  <c r="H22" i="11" s="1"/>
  <c r="H24" i="11" s="1"/>
  <c r="G20" i="11"/>
  <c r="G22" i="11" s="1"/>
  <c r="G24" i="11" s="1"/>
  <c r="F20" i="11"/>
  <c r="E20" i="11"/>
  <c r="D20" i="11"/>
  <c r="D22" i="11" s="1"/>
  <c r="D24" i="11" s="1"/>
  <c r="B9" i="11"/>
  <c r="B8" i="11"/>
  <c r="B7" i="11"/>
  <c r="B6" i="11"/>
  <c r="B5" i="11"/>
  <c r="B4" i="11"/>
  <c r="B3" i="11"/>
  <c r="B2" i="11"/>
  <c r="B10" i="9" l="1"/>
  <c r="B2" i="8" l="1"/>
  <c r="B2" i="9" s="1"/>
  <c r="B8" i="9" l="1"/>
  <c r="B7" i="9"/>
  <c r="B6" i="9"/>
  <c r="B5" i="9"/>
  <c r="B4" i="9"/>
  <c r="B8" i="8"/>
  <c r="B7" i="8"/>
  <c r="B6" i="8"/>
  <c r="B5" i="8"/>
  <c r="B4" i="8"/>
  <c r="B3" i="8"/>
  <c r="B8" i="7"/>
  <c r="B4" i="7" l="1"/>
  <c r="B5" i="7"/>
  <c r="B6" i="7"/>
  <c r="B7" i="7"/>
  <c r="B3" i="7"/>
  <c r="B9" i="8"/>
  <c r="B11" i="9" l="1"/>
</calcChain>
</file>

<file path=xl/sharedStrings.xml><?xml version="1.0" encoding="utf-8"?>
<sst xmlns="http://schemas.openxmlformats.org/spreadsheetml/2006/main" count="322" uniqueCount="222">
  <si>
    <t>SOLICITUD DE ANTECEDENTES -ABOGADO EXTERNO-</t>
  </si>
  <si>
    <t>RADICADO(23 DIGITOS)</t>
  </si>
  <si>
    <t>11001400304920240044600</t>
  </si>
  <si>
    <t>JUZGADO</t>
  </si>
  <si>
    <t>DEMANDADO</t>
  </si>
  <si>
    <t xml:space="preserve">DEMANDANTE </t>
  </si>
  <si>
    <t xml:space="preserve">OMAR DE JESUS MIRANDA RIOS </t>
  </si>
  <si>
    <t>TIPO DE VINCULACION COMPAÑÍA</t>
  </si>
  <si>
    <t>DEMANDA DIRECTA</t>
  </si>
  <si>
    <t xml:space="preserve">TIPO DE PERJUCIO </t>
  </si>
  <si>
    <t xml:space="preserve">RCE LESIONES </t>
  </si>
  <si>
    <t>INTERVINIENTE -NOMBRE DE LESIONADO O MUERTO (S) DEL PROCESO</t>
  </si>
  <si>
    <t xml:space="preserve">OMAR DE JESUS MIRANDA RIOS (LESIONADO) </t>
  </si>
  <si>
    <t xml:space="preserve">NUMERO DE IDENTIFICACION </t>
  </si>
  <si>
    <t xml:space="preserve">71.659.256 </t>
  </si>
  <si>
    <t xml:space="preserve">DOMICILIO </t>
  </si>
  <si>
    <t>Medellín - Antioquia</t>
  </si>
  <si>
    <t xml:space="preserve">TELEFONO </t>
  </si>
  <si>
    <t xml:space="preserve">SE DESCONOCE </t>
  </si>
  <si>
    <t>CORREO ELECTRONICO</t>
  </si>
  <si>
    <t>mirandariosomar@hotmail.com</t>
  </si>
  <si>
    <t xml:space="preserve">ESTADO CIVIL </t>
  </si>
  <si>
    <t xml:space="preserve">FECHA DE NACIMIENTO </t>
  </si>
  <si>
    <t xml:space="preserve">EDAD AL MOMENTO DEL SINIESTRO </t>
  </si>
  <si>
    <t>57 AÑOS</t>
  </si>
  <si>
    <t xml:space="preserve">FECHA DE DEFUNCION </t>
  </si>
  <si>
    <t>N/A</t>
  </si>
  <si>
    <t xml:space="preserve">SITUCION LABORAL </t>
  </si>
  <si>
    <t>Ocupado - Autonomo</t>
  </si>
  <si>
    <t xml:space="preserve">PROFESION </t>
  </si>
  <si>
    <t>AUXILIAR DE MUDANZAS</t>
  </si>
  <si>
    <t xml:space="preserve">INGRESOS NETOS </t>
  </si>
  <si>
    <t>NUMERO DE LESIONADOS Y/O FALLECIDOS  SEGÚN IPAT</t>
  </si>
  <si>
    <t>0 (El IPAT no reporta lesionados)</t>
  </si>
  <si>
    <t xml:space="preserve">CONDICION </t>
  </si>
  <si>
    <t>Ocupante vehículo</t>
  </si>
  <si>
    <t>FECHA DE LOS HECHOS</t>
  </si>
  <si>
    <t>16 de octubre de 2021</t>
  </si>
  <si>
    <t>FECHA DE SOLICITUD AUDIENCIA PREJUDICIAL</t>
  </si>
  <si>
    <t>13 de enero de 2024</t>
  </si>
  <si>
    <t>FECHA DE AUDIENCIA PREJUDICIAL</t>
  </si>
  <si>
    <t>16 de febrero de 2024</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</si>
  <si>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</si>
  <si>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 xml:space="preserve">1. El 16 de octubre de 2021, en Manizales-Caldas, ocurrió un accidente entre el vehículo de placas HKW-391 y el vehículo de placas QAG-009, en donde resultó lesionado el señor Omar Miranda, quien era ocupante de este último rodante.
2. El vehículo HKW-391 de propiedad de Isabel del Socorro Henao Castroy era conducido por Jhoan Alirio Alayón Agudelo, rodante que se aduce estaba asegurado con Allianz Seguros S.A.  
3. El 4 de febrero de 2022, el Instituto Nacional de Medicina Legal dictaminó que las lesiones causaron una incapacidad médico-legal definitiva de 55 días, con secuelas permanentes en su brazo y mano izquierda.  Igualmente se aportó dictamen de PCL por el 8,99%.  
</t>
  </si>
  <si>
    <t>ASEGURADO</t>
  </si>
  <si>
    <t>NIT ASEGURADO</t>
  </si>
  <si>
    <t>PLACA VEHÍCULO ASEGURADO (SI APLICA)</t>
  </si>
  <si>
    <t>HKW 391</t>
  </si>
  <si>
    <t>NO. PÓLIZA VINCULADA</t>
  </si>
  <si>
    <t>FECHA DE ASIGNACIÓN</t>
  </si>
  <si>
    <t>14 de abril de 2024</t>
  </si>
  <si>
    <t>FECHA DE NOTIFICACIÓN</t>
  </si>
  <si>
    <t>12 de febrero de 2025</t>
  </si>
  <si>
    <t>FECHA DE CONTESTACION 
*RECOMENDACIÓN: FECHA MÁXIMA PARA CONTESTAR LA DEMANDA ACORDE A LO ESTIÚLADO EN LA NORMA.</t>
  </si>
  <si>
    <t>14 de marzo de 2025</t>
  </si>
  <si>
    <t>REMISION DE ANTECEDENTES - ABOGADO INTERNO-</t>
  </si>
  <si>
    <t>SINIESTRO - APLICATIVO</t>
  </si>
  <si>
    <t>SINIESTRO  106946444 apl 214732</t>
  </si>
  <si>
    <t>Radicado(23 digitos)</t>
  </si>
  <si>
    <t>Juzgado</t>
  </si>
  <si>
    <t>Demandado</t>
  </si>
  <si>
    <t xml:space="preserve">Demandante </t>
  </si>
  <si>
    <t>Tipo de vinculacion compañía</t>
  </si>
  <si>
    <t>INTERVINIENTE</t>
  </si>
  <si>
    <t>PÓLIZA</t>
  </si>
  <si>
    <t>22309537-8269</t>
  </si>
  <si>
    <t>AMPARO A AFECTAR</t>
  </si>
  <si>
    <t>VALOR ASEGURADO</t>
  </si>
  <si>
    <t>DEDUCIBLE</t>
  </si>
  <si>
    <t>MODALIDAD</t>
  </si>
  <si>
    <t>OCURRENCIA</t>
  </si>
  <si>
    <t xml:space="preserve">VIGENCIA </t>
  </si>
  <si>
    <t>24/01/2021 hasta las 24:00 horas del
23/01/2022</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</si>
  <si>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</si>
  <si>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</si>
  <si>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</si>
  <si>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</si>
  <si>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</si>
  <si>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</si>
  <si>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</si>
  <si>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</si>
  <si>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</si>
  <si>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</si>
  <si>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Pretensiones elevadas- reclamación Compañía</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</si>
  <si>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</si>
  <si>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</si>
  <si>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</si>
  <si>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</si>
  <si>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</si>
  <si>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</si>
  <si>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</si>
  <si>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</si>
  <si>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</si>
  <si>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</si>
  <si>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</si>
  <si>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</si>
  <si>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</si>
  <si>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</si>
  <si>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</si>
  <si>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</si>
  <si>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</si>
  <si>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</si>
  <si>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</si>
  <si>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</si>
  <si>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</si>
  <si>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</si>
  <si>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</si>
  <si>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</si>
  <si>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</si>
  <si>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</si>
  <si>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</si>
  <si>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</si>
  <si>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</si>
  <si>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</si>
  <si>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Daño a la salud</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</si>
  <si>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</si>
  <si>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</si>
  <si>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</si>
  <si>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</si>
  <si>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</si>
  <si>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</si>
  <si>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</si>
  <si>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</si>
  <si>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</si>
  <si>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RCE DAÑOS MATERIALES</t>
  </si>
  <si>
    <r>
      <t xml:space="preserve">INDIQUE LA PLACA- </t>
    </r>
    <r>
      <rPr>
        <sz val="11"/>
        <color rgb="FFFF0000"/>
        <rFont val="Calibri"/>
        <family val="2"/>
        <scheme val="minor"/>
      </rPr>
      <t>SUSTITUYA</t>
    </r>
  </si>
  <si>
    <t>DAÑOS VEHICULO ASEGURADO</t>
  </si>
  <si>
    <t>OTROS</t>
  </si>
  <si>
    <t>COASEGURO RETENCION ALLIANZ (%)</t>
  </si>
  <si>
    <t>PRIORIDAD DEL FONDO</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</si>
  <si>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</si>
  <si>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</si>
  <si>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</si>
  <si>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</si>
  <si>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ANTIFRAUDE</t>
  </si>
  <si>
    <t>Validar si en proceso se presentan alguna de las siguientes situaciones :</t>
  </si>
  <si>
    <t>Descripción</t>
  </si>
  <si>
    <t>SI / NO</t>
  </si>
  <si>
    <t xml:space="preserve">En caso de ser afirmativo, explicar: </t>
  </si>
  <si>
    <r>
      <rPr>
        <b/>
        <sz val="10"/>
        <color theme="1"/>
        <rFont val="Century Gothic"/>
        <family val="2"/>
      </rPr>
      <t>PJ</t>
    </r>
    <r>
      <rPr>
        <sz val="10"/>
        <color theme="1"/>
        <rFont val="Century Gothic"/>
        <family val="2"/>
      </rPr>
      <t xml:space="preserve"> - Exageración pretensiones materiales (lucro cesante y daño emergente).</t>
    </r>
  </si>
  <si>
    <t>NO</t>
  </si>
  <si>
    <t>Diferencia entre el lucro cesante y daño emergente pretendidos por los demandantes en el proceso judicial Vs tasacion objetivada.</t>
  </si>
  <si>
    <r>
      <rPr>
        <b/>
        <sz val="10"/>
        <color theme="1"/>
        <rFont val="Century Gothic"/>
        <family val="2"/>
      </rPr>
      <t xml:space="preserve">PJ </t>
    </r>
    <r>
      <rPr>
        <sz val="10"/>
        <color theme="1"/>
        <rFont val="Century Gothic"/>
        <family val="2"/>
      </rPr>
      <t>- Lesiones/circunstancias sin relación o inconsistentes con los hechos demandados.</t>
    </r>
  </si>
  <si>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</si>
  <si>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r>
      <rPr>
        <b/>
        <sz val="10"/>
        <color theme="1"/>
        <rFont val="Century Gothic"/>
        <family val="2"/>
      </rPr>
      <t xml:space="preserve">PJ </t>
    </r>
    <r>
      <rPr>
        <sz val="10"/>
        <color theme="1"/>
        <rFont val="Century Gothic"/>
        <family val="2"/>
      </rPr>
      <t>- Soportes de asegurados/terceros demandantes adulterados.</t>
    </r>
  </si>
  <si>
    <t>Documentos falsos aportados como pruabs; Vehículos con daños severos y no reportan lesionados; Médico de terceros (especializado), también está involucrado en otros diagnósticos;  ITP Irregularidad en el proceso de calificación; Diagnósticos médicos sin el debido sustento.</t>
  </si>
  <si>
    <r>
      <rPr>
        <b/>
        <sz val="10"/>
        <color theme="1"/>
        <rFont val="Century Gothic"/>
        <family val="2"/>
      </rPr>
      <t xml:space="preserve">PJ </t>
    </r>
    <r>
      <rPr>
        <sz val="10"/>
        <color theme="1"/>
        <rFont val="Century Gothic"/>
        <family val="2"/>
      </rPr>
      <t>- Demandantes involucrados en otros siniestros y procesos judiciales.</t>
    </r>
  </si>
  <si>
    <t xml:space="preserve">Procesos judiciales llevados a cabo en distintas ciudades con los mismos demandantes. </t>
  </si>
  <si>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</si>
  <si>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</si>
  <si>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t xml:space="preserve">Demandantes con vínculos consanguineos, de afinidad y/o amistad con el asegurado. </t>
  </si>
  <si>
    <r>
      <rPr>
        <b/>
        <sz val="10"/>
        <color theme="1"/>
        <rFont val="Century Gothic"/>
        <family val="2"/>
      </rPr>
      <t xml:space="preserve">PJ </t>
    </r>
    <r>
      <rPr>
        <sz val="10"/>
        <color theme="1"/>
        <rFont val="Century Gothic"/>
        <family val="2"/>
      </rPr>
      <t>- Sumas elevadas aseguradas con respecto a la ocupación desarrollada del asegurado.</t>
    </r>
  </si>
  <si>
    <t xml:space="preserve">Prima contratada alta comparada con los ingresos reales del asegurado; Valor del aseguro excesivo o con valor que supera lo devegado por el asegurado. </t>
  </si>
  <si>
    <r>
      <rPr>
        <b/>
        <sz val="10"/>
        <color theme="1"/>
        <rFont val="Century Gothic"/>
        <family val="2"/>
      </rPr>
      <t xml:space="preserve">PJ </t>
    </r>
    <r>
      <rPr>
        <sz val="10"/>
        <color theme="1"/>
        <rFont val="Century Gothic"/>
        <family val="2"/>
      </rPr>
      <t>- Reticencia</t>
    </r>
  </si>
  <si>
    <t>Lesiones y/o afectaciones del asegurado preexistentes.</t>
  </si>
  <si>
    <r>
      <rPr>
        <b/>
        <sz val="10"/>
        <color theme="1"/>
        <rFont val="Century Gothic"/>
        <family val="2"/>
      </rPr>
      <t>PJ</t>
    </r>
    <r>
      <rPr>
        <sz val="10"/>
        <color theme="1"/>
        <rFont val="Century Gothic"/>
        <family val="2"/>
      </rPr>
      <t xml:space="preserve"> - Reclamaciones presentadas durante la misma vigencia de la póliza por cisrcunsatancias similares. </t>
    </r>
  </si>
  <si>
    <t xml:space="preserve"> Múltiples reclamos por la misma pérdida y similar.</t>
  </si>
  <si>
    <r>
      <rPr>
        <b/>
        <sz val="10"/>
        <color theme="1"/>
        <rFont val="Century Gothic"/>
        <family val="2"/>
      </rPr>
      <t>PJ</t>
    </r>
    <r>
      <rPr>
        <sz val="10"/>
        <color theme="1"/>
        <rFont val="Century Gothic"/>
        <family val="2"/>
      </rPr>
      <t xml:space="preserve"> - El asegurado tiene más de un seguro de vida en la misma o con otras compañías.</t>
    </r>
  </si>
  <si>
    <t>Múltiples aseguramientos del mismo tipo.</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</si>
  <si>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</si>
  <si>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</si>
  <si>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</si>
  <si>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</si>
  <si>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</si>
  <si>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</si>
  <si>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</si>
  <si>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</si>
  <si>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</si>
  <si>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CONCEPTO DE CONCILIACIÓN 330 </t>
  </si>
  <si>
    <t xml:space="preserve">SUMA SOLICITADA </t>
  </si>
  <si>
    <t xml:space="preserve">COMENTARIOS ABOGADO INTERNO </t>
  </si>
  <si>
    <t>COMENTARIO OUT</t>
  </si>
  <si>
    <t>AUTORIZACION COMPAÑÍA SUMA</t>
  </si>
  <si>
    <t xml:space="preserve">AUTORIZACION COMPAÑÍA COMENTARIOS </t>
  </si>
  <si>
    <t>CAMBIO CONTINGENCIA PJ</t>
  </si>
  <si>
    <t xml:space="preserve">CONTINGENCIA ACTUAL </t>
  </si>
  <si>
    <t xml:space="preserve">CAMBIO DE CONTINGENCIA </t>
  </si>
  <si>
    <t xml:space="preserve">COMENTARIOS CAMBIO DE CONTINGENCIA </t>
  </si>
  <si>
    <t xml:space="preserve">ACTUALIZACION DE CONTINGENCIA  </t>
  </si>
  <si>
    <t>REMOTO</t>
  </si>
  <si>
    <t>CLASE DE REASEGURO</t>
  </si>
  <si>
    <t xml:space="preserve">Situcion Laboral </t>
  </si>
  <si>
    <t>Acompañante motorista</t>
  </si>
  <si>
    <t>LLAMADA EN GARANTIA</t>
  </si>
  <si>
    <t xml:space="preserve">SI </t>
  </si>
  <si>
    <t>CEDIDO</t>
  </si>
  <si>
    <t>FACULTATIVO</t>
  </si>
  <si>
    <t xml:space="preserve">Objetado por la Compañía </t>
  </si>
  <si>
    <t xml:space="preserve">Ocupado-trabajador cuenta ajena </t>
  </si>
  <si>
    <t xml:space="preserve">Ciclista </t>
  </si>
  <si>
    <t>RCE HOMICIDIO</t>
  </si>
  <si>
    <t>CLAIMS MADE</t>
  </si>
  <si>
    <t>ACEPTADO</t>
  </si>
  <si>
    <t>AUTOMATICO</t>
  </si>
  <si>
    <t>Cliclista vehículo</t>
  </si>
  <si>
    <t>RCE HOMICIDIO-LESION</t>
  </si>
  <si>
    <t>SUNSET</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</si>
  <si>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</si>
  <si>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</si>
  <si>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</si>
  <si>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</si>
  <si>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</si>
  <si>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</si>
  <si>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</si>
  <si>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</si>
  <si>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</si>
  <si>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</si>
  <si>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</si>
  <si>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</si>
  <si>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</si>
  <si>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</si>
  <si>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</si>
  <si>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</si>
  <si>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</si>
  <si>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</si>
  <si>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</si>
  <si>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</si>
  <si>
    <t>JUZGADO 49 CIVIL MUNICIPAL DE BOGOTÁ</t>
  </si>
  <si>
    <t>ALLIANZ SEGUROS S.A., ISABEL DEL SOCORRO HENAO CASTRO, JHOAN ALIRIO ALAYON AGUDELO</t>
  </si>
  <si>
    <t xml:space="preserve">FRENTE A LA INEXISTENCIA DE RESPONSABILIDAD:
1. INEXISTENCIA DE PRUEBA DEL HECHO GENERADOR DE DAÑO AL SEÑOR OMAR DE JESUS.  
2. INEXISTENCIA DE RESPONSABILIDAD A CARGO DE LOS DEMANDADOS POR LA FALTA DE ACREDITACIÓN DEL NEXO CAUSAL. 
3.IMPROCEDENCIA DEL RECONOCIMIENTO Y FALTA DE PRUEBA DEL DAÑO EMERGENTE 
4.IMPROCEDENCIA DEL RECONOCIMIENTO Y FALTA DE PRUEBA DEL LUCRO CESANTE. 
5. TASACIÓN EXORBITANTE DE LOS DAÑOS MORALES. 
6. INEXISTENCIA DE ELEMENTOS PROBATORIOS QUE PERMITAN ACREDITAR EL DAÑO A LA VIDA EN RELACIÓN Y EXCESIVA TASACIÓN. 
7. GENÉRICA O INNOMINADA. 
FRENTE AL CONTRATO DE SEGURO:
1. FALTA DE LEGITIMACIÓN EN LA CAUSA POR ACTIVA DEL SEÑOR OMAR DE JESÚS MIRANDA RÍOS.
2. INEXISTENCIA DE OBLIGACIÓN DE INDEMNIZAR POR INCUMPLIMIENTO DE LAS CARGAS DEL ARTÍCULO 1077 DEL CÓDIGO DE COMERCIO. 
3. RIESGOS EXPRESAMENTE EXCLUIDOS EN POLIZA AUTOS CLONICO No. 022309537/ 8269 
4.CARÁCTER MERAMENTE INDEMNIZATORIO DE LOS CONTRATOS DE SEGURO. 
5. PRESCRIPCIÓN DE LA ACCIÓN DERIVADA DEL CONTRATO DE SEGUROS – APLICACIÓN AL ARTICULO 1081 DEL CODIGO DE COMERCIO.   
6. EN CUALQUIER CASO, DE NINGUNA FORMA SE PODRÁ EXCEDER EL LIMITE DEL VALOR ASEGURADO 
</t>
  </si>
  <si>
    <t xml:space="preserve">Como liquidación objetiva de las pretensiones se estima la suma de: $ 31.126.673, teniendo en cuenta las siguientes consideraciones: 
1. Daño emergente: se estima en un valor de $0, dado que el demandante no aporta facturas o evidencia de los gastos incurridos en transporte de desplazamiento a las citas médicas. Por otro lado, los gastos incurridos para la valoración de su PCL, son propios del proceso y se resolverán en debida oportunidad con la condena en costas.
2. Se estima como lucro cesante la suma de $15.889.386, por las siguientes razones: 
Lucro cesante consolidado:  Se reconocerá como lucro cesante consolidado la suma de $3.625.440, en aplicación a la fórmula establecida por las altas Cortes, el accionante no aporta prueba de ingresos ni de ser trabajador dependiente, por lo que se indexa el SMMLV del 2021, a la fecha actual, para un valor de $1.220.888, al cual se le restan el 25% de los gastos que se presumen se destinan para el sostenimiento, para un total de $915.666. Se tienen en cuenta 40 meses entre la fecha en la que ocurrió el accidente, hasta la fecha actual y tiene en cuenta la PCL de 8,99%, lo que arroja un total de $3.625.440. El lucro cesante se reconoce atendiendo los lineamientos de la sentencia SC20950-2017 con ponencia del doctor Ariel Salazar Ramírez (12 de diciembre de 2017), donde se determina que, ante la ausencia de acreditación de los ingresos, para la tasación del lucro cesante debe acogerse el salario mínimo legal mensual vigente.
Lucro cesante futuro:  Se reconocerá como lucro cesante futuro la suma de $12.263.946, en aplicación a la fórmula establecida por las altas Cortes, en donde se tuvieron en cuenta las sumas descritas para el cálculo del lucro cesante consolidado para indexar los valores y sumando el 25% de gastos de sostenimiento, se tiene en cuenta la expectativa de vida de la víctima que corresponde a 57 años de conformidad con lo establecido en la resolución 1555 de 2010 y se restan los meses ya reconocidos por concepto de lucro cesante consolidado. Es asi que se obtiene la suma de $ 136.417.652 la cual se multiplica por la PCL del 8,99% y deja un saldo total por concepto de lucro cesante futuro de $12.263.946.
3. Daño moral: Se tomó como daño moral la suma de $6.530.266 por su condición de la víctima directa. Este valor se fijó teniendo en cuenta que la jurisprudencia de la Corte Suprema de Justicia (Sentencia del 06/05/2016, SC5885-2016) determinó en un caso similar al que se estudia (accidente de tránsito), una indemnización para la víctima directa de $15.000.000 y quien fue calificada con un 20.65% de PCL ante la deformidad física y permanente presentada como consecuencia del hecho. Así pues, aplicando este antecedente en el caso concreto, se ha disminuido el valor de indemnización atendiendo la calificación de pérdida de capacidad laboral que tiene como origen el accidente de tránsito en donde se vio involucrada el demandante con una PCL de 8,99%. En ese sentido el valor total a título de daño moral corresponde a $6.530.266
4. Daño a la vida en relación: Se tomó como daño a la vida en relación la suma de $8.707.021, teniendo en cuenta que la cuenta que el demandante cuenta con un dictamen de pérdida de capacidad laboral del 8,99%.  Lo anterior, en atención al citado criterio jurisprudencial de la Corte Suprema de Justicia en Sentencia del 06/05/2016, SC5885-2016, en donde se reconoció una indemnización para la víctima directa de $20.000.000 y quien fue calificada con un 20.65% de PCL ante la deformidad física y permanente presentada como consecuencia de un hecho de tránsito. Así pues, aplicando este antecedente en el caso concreto y aplicando una regla de proporcionalidad, teniendo en cuenta de la pérdida de capacidad laboral del demandante se estima la suma antes indicada $8.707.021		
		</t>
  </si>
  <si>
    <t>La contingencia se califica como PROBABLE, dado que se encuentra acreditada la responsabilidad del asegurado en la ocurrencia del accidente y reposan en el expediente elementos de prueba que relacionan la conducta del asegurado con las afectaciones sufridas por el hoy accionante.
Lo primero que debe tomarse en consideración, es que la póliza Autos clónico No. 022309537 / 8269., cuyo asegurado es la señora Isabel Henao, presta cobertura material y temporal, de conformidad con los hechos y pretensiones expuestas en el líbelo de la demanda. Frente a la cobertura temporal, debe señalarse que el accidente de tránsito ocurrió el 16 de octubre de 2021, es decir, dentro del periodo de vigencia de la póliza, comprendida entre el 24 de enero de 2021 hasta el 23 de enero de 2022. Aunado a ello, presta cobertura material en tanto ampara la responsabilidad civil extracontractual, pretensión que se le endilga al asegurado. 
En cuanto a la responsabilidad del asegurado, es preciso señalar que, obran en el expediente elementos que sustentan la existencia de responsabilidad imputable al conductor del vehiculo asegurado, conforme se desprende del informe policial de accidente de tránsito, en el cual se consignó como única hipótesis del accidente, la codificación N° 157, correspondiente a “Falta de precaución al conducir”, atribuido a Jhoan Alirio Alayon Agudelo en su calidad de conductor del vehículo asegurado (HKW-391). Vale la pena advertir que,  pese a que no obra en el informe la calidad de victima del señor Omar de Jesús Miranda Ríos, lo cierto es que, las pruebas allegadas al expediente si relacionan los sucesos del accidente con las afectaciones sufridas por el hoy demandante, lo que causaría una eventual sentencia desfavorable por parte del juzgado al encontrar probado la relación causal entre los hechos y el daño sufrido por el señor Omar de Jesús Miranda Ríos.
Lo anterior, sin perjuicio del carácter contingente del proceso.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</si>
</sst>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 #,##0;[Red]\-&quot;$&quot;\ #,##0"/>
    <numFmt numFmtId="165" formatCode="_-&quot;$&quot;\ * #,##0_-;\-&quot;$&quot;\ * #,##0_-;_-&quot;$&quot;\ * &quot;-&quot;_-;_-@_-"/>
    <numFmt numFmtId="166" formatCode="_-&quot;$&quot;\ * #,##0.00_-;\-&quot;$&quot;\ * #,##0.00_-;_-&quot;$&quot;\ *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b/>
      <sz val="20"/>
      <color theme="0"/>
      <name val="Calibri"/>
      <family val="2"/>
      <scheme val="minor"/>
    </font>
    <font>
      <sz val="10"/>
      <name val="Calibri"/>
      <family val="2"/>
      <scheme val="minor"/>
    </font>
    <font>
      <b/>
      <sz val="10"/>
      <color theme="0"/>
      <name val="Century Gothic"/>
      <family val="2"/>
    </font>
    <font>
      <sz val="10"/>
      <color theme="1"/>
      <name val="Century Gothic"/>
      <family val="2"/>
    </font>
    <font>
      <b/>
      <sz val="10"/>
      <color theme="1"/>
      <name val="Century Gothic"/>
      <family val="2"/>
    </font>
  </fonts>
  <fills count="10">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165"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166" fontId="1" fillId="0" borderId="0" applyFont="0" applyFill="0" applyBorder="0" applyAlignment="0" applyProtection="0"/>
  </cellStyleXfs>
  <cellXfs count="130">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165"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165"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165"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165" fontId="6" fillId="7" borderId="1" xfId="1" applyFont="1" applyFill="1" applyBorder="1" applyAlignment="1" applyProtection="1">
      <alignment horizontal="center" vertical="top"/>
      <protection locked="0"/>
    </xf>
    <xf numFmtId="165" fontId="4" fillId="7" borderId="1" xfId="1" applyFont="1" applyFill="1" applyBorder="1" applyAlignment="1" applyProtection="1">
      <alignment horizontal="center" vertical="top"/>
      <protection locked="0"/>
    </xf>
    <xf numFmtId="0" fontId="2" fillId="0" borderId="2" xfId="0" applyFont="1" applyBorder="1" applyAlignment="1">
      <alignment horizontal="justify" vertical="top"/>
    </xf>
    <xf numFmtId="0" fontId="0" fillId="0" borderId="0" xfId="0" applyProtection="1">
      <protection locked="0"/>
    </xf>
    <xf numFmtId="9" fontId="0" fillId="0" borderId="0" xfId="2" applyFont="1" applyProtection="1">
      <protection locked="0"/>
    </xf>
    <xf numFmtId="9" fontId="0" fillId="0" borderId="0" xfId="0" applyNumberFormat="1" applyProtection="1">
      <protection locked="0"/>
    </xf>
    <xf numFmtId="165" fontId="0" fillId="0" borderId="0" xfId="0" applyNumberFormat="1" applyProtection="1">
      <protection locked="0"/>
    </xf>
    <xf numFmtId="9" fontId="0" fillId="0" borderId="0" xfId="1" applyNumberFormat="1" applyFont="1" applyProtection="1">
      <protection locked="0"/>
    </xf>
    <xf numFmtId="0" fontId="2" fillId="4" borderId="4" xfId="0" applyFont="1" applyFill="1" applyBorder="1" applyAlignment="1" applyProtection="1">
      <alignment horizontal="justify" vertical="top" wrapText="1"/>
      <protection locked="0"/>
    </xf>
    <xf numFmtId="0" fontId="5" fillId="2" borderId="8" xfId="0" applyFont="1" applyFill="1" applyBorder="1" applyAlignment="1" applyProtection="1">
      <alignment horizontal="justify" vertical="top"/>
      <protection locked="0"/>
    </xf>
    <xf numFmtId="0" fontId="11" fillId="8" borderId="9" xfId="0" applyFont="1" applyFill="1" applyBorder="1" applyAlignment="1" applyProtection="1">
      <alignment horizontal="center" vertical="center" wrapText="1"/>
      <protection locked="0"/>
    </xf>
    <xf numFmtId="0" fontId="11" fillId="8" borderId="10" xfId="0" applyFont="1" applyFill="1" applyBorder="1" applyAlignment="1" applyProtection="1">
      <alignment horizontal="center" vertical="center" wrapText="1"/>
      <protection locked="0"/>
    </xf>
    <xf numFmtId="0" fontId="12" fillId="0" borderId="1" xfId="0" applyFont="1" applyBorder="1" applyAlignment="1" applyProtection="1">
      <alignment horizontal="left" vertical="center" wrapText="1"/>
      <protection locked="0"/>
    </xf>
    <xf numFmtId="0" fontId="12" fillId="0" borderId="1" xfId="0" applyFont="1" applyBorder="1" applyAlignment="1" applyProtection="1">
      <alignment horizontal="center" vertical="center"/>
      <protection locked="0"/>
    </xf>
    <xf numFmtId="0" fontId="12" fillId="0" borderId="1" xfId="0" applyFont="1" applyBorder="1" applyAlignment="1" applyProtection="1">
      <alignment horizontal="left" vertical="center"/>
      <protection locked="0"/>
    </xf>
    <xf numFmtId="0" fontId="2" fillId="9" borderId="1" xfId="0" applyFont="1" applyFill="1" applyBorder="1" applyAlignment="1">
      <alignment horizontal="justify" vertical="top" wrapText="1"/>
    </xf>
    <xf numFmtId="0" fontId="0" fillId="7" borderId="1" xfId="0" applyFill="1" applyBorder="1" applyAlignment="1">
      <alignment horizontal="justify" vertical="top"/>
    </xf>
    <xf numFmtId="0" fontId="9" fillId="2" borderId="6" xfId="0" applyFont="1" applyFill="1" applyBorder="1" applyAlignment="1">
      <alignment horizontal="center" vertical="top"/>
    </xf>
    <xf numFmtId="0" fontId="0" fillId="0" borderId="1" xfId="0" applyBorder="1" applyAlignment="1">
      <alignment horizontal="justify" vertical="top"/>
    </xf>
    <xf numFmtId="0" fontId="0" fillId="0" borderId="1" xfId="0" applyBorder="1" applyAlignment="1">
      <alignment horizontal="justify" vertical="top" wrapText="1"/>
    </xf>
    <xf numFmtId="0" fontId="0" fillId="0" borderId="2" xfId="0" applyBorder="1" applyAlignment="1">
      <alignment horizontal="justify" vertical="top"/>
    </xf>
    <xf numFmtId="0" fontId="0" fillId="0" borderId="3" xfId="0" applyBorder="1" applyAlignment="1">
      <alignment horizontal="justify" vertical="top"/>
    </xf>
    <xf numFmtId="164" fontId="0" fillId="0" borderId="1" xfId="1" applyNumberFormat="1" applyFont="1" applyBorder="1" applyAlignment="1">
      <alignment horizontal="justify" vertical="top" wrapText="1"/>
    </xf>
    <xf numFmtId="165"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14" fontId="0" fillId="0" borderId="1" xfId="0" applyNumberFormat="1" applyBorder="1" applyAlignment="1">
      <alignment horizontal="justify" vertical="top"/>
    </xf>
    <xf numFmtId="3" fontId="0" fillId="7" borderId="1" xfId="0" applyNumberFormat="1" applyFill="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7" borderId="1" xfId="0" applyFill="1" applyBorder="1" applyAlignment="1">
      <alignment horizontal="justify" vertical="top" wrapText="1"/>
    </xf>
    <xf numFmtId="15" fontId="0" fillId="7" borderId="1" xfId="0" applyNumberFormat="1" applyFill="1" applyBorder="1" applyAlignment="1">
      <alignment horizontal="justify" vertical="top" wrapText="1"/>
    </xf>
    <xf numFmtId="14" fontId="0" fillId="9" borderId="1" xfId="0" applyNumberFormat="1" applyFill="1" applyBorder="1" applyAlignment="1">
      <alignment horizontal="justify" vertical="top" wrapText="1"/>
    </xf>
    <xf numFmtId="0" fontId="0" fillId="9" borderId="1" xfId="0" applyFill="1" applyBorder="1" applyAlignment="1">
      <alignment horizontal="justify" vertical="top" wrapText="1"/>
    </xf>
    <xf numFmtId="0" fontId="7" fillId="0" borderId="1" xfId="3"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165" fontId="0" fillId="0" borderId="2" xfId="1" applyFont="1" applyBorder="1" applyAlignment="1">
      <alignment horizontal="center" vertical="top"/>
    </xf>
    <xf numFmtId="165"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9" fillId="2" borderId="4" xfId="0" applyFont="1" applyFill="1" applyBorder="1" applyAlignment="1">
      <alignment horizontal="center"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165"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9" fillId="2" borderId="15" xfId="0" applyFont="1" applyFill="1" applyBorder="1" applyAlignment="1" applyProtection="1">
      <alignment horizontal="center" vertical="top"/>
      <protection locked="0"/>
    </xf>
    <xf numFmtId="0" fontId="10" fillId="7" borderId="4" xfId="0" applyFont="1" applyFill="1" applyBorder="1" applyAlignment="1" applyProtection="1">
      <alignment horizontal="center" vertical="top"/>
      <protection locked="0"/>
    </xf>
    <xf numFmtId="165" fontId="0" fillId="5" borderId="2" xfId="1" applyFont="1" applyFill="1" applyBorder="1" applyAlignment="1" applyProtection="1">
      <alignment horizontal="justify" vertical="top"/>
    </xf>
    <xf numFmtId="165" fontId="0" fillId="5" borderId="3" xfId="1" applyFont="1" applyFill="1" applyBorder="1" applyAlignment="1" applyProtection="1">
      <alignment horizontal="justify" vertical="top"/>
    </xf>
    <xf numFmtId="0" fontId="9" fillId="2" borderId="4"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lignment horizontal="center" vertical="top" wrapText="1"/>
    </xf>
    <xf numFmtId="0" fontId="0" fillId="0" borderId="1" xfId="0" applyBorder="1" applyAlignment="1">
      <alignment horizontal="center" vertical="top"/>
    </xf>
    <xf numFmtId="165" fontId="0" fillId="5" borderId="1" xfId="1" applyFont="1" applyFill="1" applyBorder="1" applyAlignment="1">
      <alignment horizontal="justify" vertical="top"/>
    </xf>
    <xf numFmtId="165" fontId="0" fillId="0" borderId="1" xfId="0" applyNumberFormat="1" applyBorder="1" applyAlignment="1">
      <alignment horizontal="justify" vertical="top"/>
    </xf>
    <xf numFmtId="0" fontId="0" fillId="5" borderId="1" xfId="0" applyFill="1" applyBorder="1" applyAlignment="1">
      <alignment horizontal="justify" vertical="top"/>
    </xf>
    <xf numFmtId="166" fontId="0" fillId="5" borderId="1" xfId="4" applyFont="1" applyFill="1" applyBorder="1" applyAlignment="1">
      <alignment horizontal="center"/>
    </xf>
    <xf numFmtId="0" fontId="2" fillId="0" borderId="4" xfId="0" applyFont="1" applyBorder="1" applyAlignment="1">
      <alignment horizontal="center" vertical="top"/>
    </xf>
    <xf numFmtId="0" fontId="2" fillId="0" borderId="6" xfId="0" applyFont="1" applyBorder="1" applyAlignment="1">
      <alignment horizontal="center" vertical="top"/>
    </xf>
    <xf numFmtId="0" fontId="3" fillId="2" borderId="4" xfId="0" applyFont="1" applyFill="1" applyBorder="1" applyAlignment="1">
      <alignment horizontal="center" vertical="top"/>
    </xf>
    <xf numFmtId="165" fontId="0" fillId="5" borderId="4" xfId="1" applyFont="1" applyFill="1" applyBorder="1" applyAlignment="1" applyProtection="1">
      <alignment horizontal="center" vertical="top"/>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cellXfs>
  <cellStyles count="5">
    <cellStyle name="Hipervínculo" xfId="3" builtinId="8"/>
    <cellStyle name="Moneda" xfId="4"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AppData\Local\Microsoft\Windows\INetCache\Content.Outlook\6U4382SS\INFORME%20INICIAL%20AUTOS%202023.xlsx" TargetMode="External"/><Relationship Id="rId1" Type="http://schemas.openxmlformats.org/officeDocument/2006/relationships/externalLinkPath" Target="https://allianzms-my.sharepoint.com/Users/ce02653/AppData/Local/Microsoft/Windows/INetCache/Content.Outlook/6U4382SS/INFORME%20INICIAL%20AUTOS%202023.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allianzms-my.sharepoint.com/personal/gina_garcia_allianz_co/Documents/AUTOS/PROYECTOS/2024/PJ%202024/INFORME%20INICIAL%20GENERALES%202024%20OUT.xlsx" TargetMode="External"/><Relationship Id="rId1" Type="http://schemas.openxmlformats.org/officeDocument/2006/relationships/externalLinkPath" Target="https://allianzms-my.sharepoint.com/personal/gina_garcia_allianz_co/Documents/AUTOS/PROYECTOS/2024/PJ%202024/INFORME%20INICIAL%20GENERALES%202024%20O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sheetData sheetId="1">
        <row r="2">
          <cell r="B2" t="str">
            <v xml:space="preserve">SINIESTRO   LEGIS </v>
          </cell>
          <cell r="C2"/>
        </row>
      </sheetData>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ENERALES NOTA 322"/>
      <sheetName val="GENERALES NOTA 321"/>
      <sheetName val="GENERALES  NOTA 324 -478"/>
      <sheetName val="GENERALES NOTA 325"/>
      <sheetName val="CONCEPTO DE CONCILIACIÓN 330 "/>
      <sheetName val="CAMBIO DE CONTINGENCIA 423"/>
      <sheetName val="Hoja1"/>
      <sheetName val="Hoja2"/>
    </sheetNames>
    <sheetDataSet>
      <sheetData sheetId="0">
        <row r="2">
          <cell r="B2" t="str">
            <v xml:space="preserve">Radicado </v>
          </cell>
          <cell r="C2"/>
        </row>
        <row r="3">
          <cell r="B3" t="str">
            <v>JUZGADO</v>
          </cell>
          <cell r="C3"/>
        </row>
        <row r="4">
          <cell r="B4" t="str">
            <v xml:space="preserve">NOMBRE Y APELLIDOS DE  LOS DEMANDADOS </v>
          </cell>
          <cell r="C4"/>
        </row>
        <row r="5">
          <cell r="B5" t="str">
            <v>COLOCAR LOS NOMBRES Y APELLIDOS, SU CALIDAD (HERMANO, HIJO ETC)  PARA LOS CONYUGES E HIJOS COLOCAR LA FECHA DE NACIMIENTO.</v>
          </cell>
          <cell r="C5"/>
        </row>
        <row r="6">
          <cell r="B6" t="str">
            <v>LLAMADA EN GARANTIA</v>
          </cell>
          <cell r="C6"/>
        </row>
      </sheetData>
      <sheetData sheetId="1"/>
      <sheetData sheetId="2">
        <row r="17">
          <cell r="B17">
            <v>100000000</v>
          </cell>
          <cell r="C17"/>
        </row>
      </sheetData>
      <sheetData sheetId="3">
        <row r="8">
          <cell r="B8" t="str">
            <v>PROBABLE GENERALES</v>
          </cell>
          <cell r="C8"/>
        </row>
      </sheetData>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mirandariosomar@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A8" zoomScale="85" zoomScaleNormal="85" workbookViewId="0">
      <selection activeCell="B4" sqref="B4:C4"/>
    </sheetView>
  </sheetViews>
  <sheetFormatPr baseColWidth="10" defaultColWidth="0" defaultRowHeight="14.4" x14ac:dyDescent="0.3"/>
  <cols>
    <col min="1" max="1" width="69.109375" style="8" customWidth="1"/>
    <col min="2" max="2" width="55.109375" style="8" customWidth="1"/>
    <col min="3" max="3" width="108.88671875" style="8" customWidth="1"/>
    <col min="4" max="16384" width="11.44140625" style="2" hidden="1"/>
  </cols>
  <sheetData>
    <row r="1" spans="1:3" ht="25.8" x14ac:dyDescent="0.3">
      <c r="A1" s="55" t="s">
        <v>0</v>
      </c>
      <c r="B1" s="55"/>
      <c r="C1" s="55"/>
    </row>
    <row r="2" spans="1:3" x14ac:dyDescent="0.3">
      <c r="A2" s="5" t="s">
        <v>1</v>
      </c>
      <c r="B2" s="62" t="s">
        <v>2</v>
      </c>
      <c r="C2" s="63"/>
    </row>
    <row r="3" spans="1:3" x14ac:dyDescent="0.3">
      <c r="A3" s="5" t="s">
        <v>3</v>
      </c>
      <c r="B3" s="58" t="s">
        <v>217</v>
      </c>
      <c r="C3" s="59"/>
    </row>
    <row r="4" spans="1:3" x14ac:dyDescent="0.3">
      <c r="A4" s="5" t="s">
        <v>4</v>
      </c>
      <c r="B4" s="58" t="s">
        <v>218</v>
      </c>
      <c r="C4" s="59"/>
    </row>
    <row r="5" spans="1:3" ht="31.5" customHeight="1" x14ac:dyDescent="0.3">
      <c r="A5" s="5" t="s">
        <v>5</v>
      </c>
      <c r="B5" s="58" t="s">
        <v>6</v>
      </c>
      <c r="C5" s="59"/>
    </row>
    <row r="6" spans="1:3" x14ac:dyDescent="0.3">
      <c r="A6" s="5" t="s">
        <v>7</v>
      </c>
      <c r="B6" s="56" t="s">
        <v>8</v>
      </c>
      <c r="C6" s="56"/>
    </row>
    <row r="7" spans="1:3" x14ac:dyDescent="0.3">
      <c r="A7" s="25" t="s">
        <v>9</v>
      </c>
      <c r="B7" s="58" t="s">
        <v>10</v>
      </c>
      <c r="C7" s="59"/>
    </row>
    <row r="8" spans="1:3" ht="23.1" customHeight="1" x14ac:dyDescent="0.3">
      <c r="A8" s="26" t="s">
        <v>11</v>
      </c>
      <c r="B8" s="56" t="s">
        <v>12</v>
      </c>
      <c r="C8" s="56"/>
    </row>
    <row r="9" spans="1:3" x14ac:dyDescent="0.3">
      <c r="A9" s="26" t="s">
        <v>13</v>
      </c>
      <c r="B9" s="56" t="s">
        <v>14</v>
      </c>
      <c r="C9" s="56"/>
    </row>
    <row r="10" spans="1:3" x14ac:dyDescent="0.3">
      <c r="A10" s="26" t="s">
        <v>15</v>
      </c>
      <c r="B10" s="57" t="s">
        <v>16</v>
      </c>
      <c r="C10" s="57"/>
    </row>
    <row r="11" spans="1:3" ht="30" customHeight="1" x14ac:dyDescent="0.3">
      <c r="A11" s="27" t="s">
        <v>17</v>
      </c>
      <c r="B11" s="57" t="s">
        <v>18</v>
      </c>
      <c r="C11" s="57"/>
    </row>
    <row r="12" spans="1:3" ht="30" customHeight="1" x14ac:dyDescent="0.3">
      <c r="A12" s="5" t="s">
        <v>19</v>
      </c>
      <c r="B12" s="73" t="s">
        <v>20</v>
      </c>
      <c r="C12" s="57"/>
    </row>
    <row r="13" spans="1:3" x14ac:dyDescent="0.3">
      <c r="A13" s="5" t="s">
        <v>21</v>
      </c>
      <c r="B13" s="56" t="s">
        <v>18</v>
      </c>
      <c r="C13" s="56"/>
    </row>
    <row r="14" spans="1:3" x14ac:dyDescent="0.3">
      <c r="A14" s="5" t="s">
        <v>22</v>
      </c>
      <c r="B14" s="65">
        <v>23650</v>
      </c>
      <c r="C14" s="56"/>
    </row>
    <row r="15" spans="1:3" x14ac:dyDescent="0.3">
      <c r="A15" s="5" t="s">
        <v>23</v>
      </c>
      <c r="B15" s="56" t="s">
        <v>24</v>
      </c>
      <c r="C15" s="56"/>
    </row>
    <row r="16" spans="1:3" x14ac:dyDescent="0.3">
      <c r="A16" s="5" t="s">
        <v>25</v>
      </c>
      <c r="B16" s="56" t="s">
        <v>26</v>
      </c>
      <c r="C16" s="56"/>
    </row>
    <row r="17" spans="1:3" ht="15" customHeight="1" x14ac:dyDescent="0.3">
      <c r="A17" s="5" t="s">
        <v>27</v>
      </c>
      <c r="B17" s="57" t="s">
        <v>28</v>
      </c>
      <c r="C17" s="57"/>
    </row>
    <row r="18" spans="1:3" x14ac:dyDescent="0.3">
      <c r="A18" s="5" t="s">
        <v>29</v>
      </c>
      <c r="B18" s="57" t="s">
        <v>30</v>
      </c>
      <c r="C18" s="57"/>
    </row>
    <row r="19" spans="1:3" ht="18.75" customHeight="1" x14ac:dyDescent="0.3">
      <c r="A19" s="5" t="s">
        <v>31</v>
      </c>
      <c r="B19" s="60">
        <v>1300000</v>
      </c>
      <c r="C19" s="61"/>
    </row>
    <row r="20" spans="1:3" x14ac:dyDescent="0.3">
      <c r="A20" s="5" t="s">
        <v>32</v>
      </c>
      <c r="B20" s="56" t="s">
        <v>33</v>
      </c>
      <c r="C20" s="56"/>
    </row>
    <row r="21" spans="1:3" ht="17.25" customHeight="1" x14ac:dyDescent="0.3">
      <c r="A21" s="5" t="s">
        <v>34</v>
      </c>
      <c r="B21" s="57" t="s">
        <v>35</v>
      </c>
      <c r="C21" s="57"/>
    </row>
    <row r="22" spans="1:3" x14ac:dyDescent="0.3">
      <c r="A22" s="53" t="s">
        <v>36</v>
      </c>
      <c r="B22" s="71" t="s">
        <v>37</v>
      </c>
      <c r="C22" s="72"/>
    </row>
    <row r="23" spans="1:3" x14ac:dyDescent="0.3">
      <c r="A23" s="26" t="s">
        <v>38</v>
      </c>
      <c r="B23" s="70" t="s">
        <v>39</v>
      </c>
      <c r="C23" s="69"/>
    </row>
    <row r="24" spans="1:3" x14ac:dyDescent="0.3">
      <c r="A24" s="26" t="s">
        <v>40</v>
      </c>
      <c r="B24" s="70" t="s">
        <v>41</v>
      </c>
      <c r="C24" s="69"/>
    </row>
    <row r="25" spans="1:3" x14ac:dyDescent="0.3">
      <c r="A25" s="64" t="s">
        <v>42</v>
      </c>
      <c r="B25" s="69" t="s">
        <v>43</v>
      </c>
      <c r="C25" s="54"/>
    </row>
    <row r="26" spans="1:3" x14ac:dyDescent="0.3">
      <c r="A26" s="64"/>
      <c r="B26" s="54"/>
      <c r="C26" s="54"/>
    </row>
    <row r="27" spans="1:3" ht="100.5" customHeight="1" x14ac:dyDescent="0.3">
      <c r="A27" s="64"/>
      <c r="B27" s="54"/>
      <c r="C27" s="54"/>
    </row>
    <row r="28" spans="1:3" x14ac:dyDescent="0.3">
      <c r="A28" s="26" t="s">
        <v>44</v>
      </c>
      <c r="B28" s="54" t="s">
        <v>18</v>
      </c>
      <c r="C28" s="54"/>
    </row>
    <row r="29" spans="1:3" x14ac:dyDescent="0.3">
      <c r="A29" s="26" t="s">
        <v>45</v>
      </c>
      <c r="B29" s="66" t="s">
        <v>18</v>
      </c>
      <c r="C29" s="54"/>
    </row>
    <row r="30" spans="1:3" x14ac:dyDescent="0.3">
      <c r="A30" s="26" t="s">
        <v>46</v>
      </c>
      <c r="B30" s="54" t="s">
        <v>47</v>
      </c>
      <c r="C30" s="54"/>
    </row>
    <row r="31" spans="1:3" x14ac:dyDescent="0.3">
      <c r="A31" s="26" t="s">
        <v>48</v>
      </c>
      <c r="B31" s="54" t="s">
        <v>18</v>
      </c>
      <c r="C31" s="54"/>
    </row>
    <row r="32" spans="1:3" x14ac:dyDescent="0.3">
      <c r="A32" s="26" t="s">
        <v>49</v>
      </c>
      <c r="B32" s="67" t="s">
        <v>50</v>
      </c>
      <c r="C32" s="68"/>
    </row>
    <row r="33" spans="1:3" x14ac:dyDescent="0.3">
      <c r="A33" s="5" t="s">
        <v>51</v>
      </c>
      <c r="B33" s="65" t="s">
        <v>52</v>
      </c>
      <c r="C33" s="65"/>
    </row>
    <row r="34" spans="1:3" ht="43.2" x14ac:dyDescent="0.3">
      <c r="A34" s="5" t="s">
        <v>53</v>
      </c>
      <c r="B34" s="65" t="s">
        <v>54</v>
      </c>
      <c r="C34" s="56"/>
    </row>
    <row r="37" spans="1:3" ht="15" customHeight="1" x14ac:dyDescent="0.3"/>
    <row r="38" spans="1:3" ht="15" customHeight="1" x14ac:dyDescent="0.3"/>
    <row r="45" spans="1:3" ht="15" customHeight="1" x14ac:dyDescent="0.3"/>
    <row r="50" spans="6:6" ht="18" customHeight="1" x14ac:dyDescent="0.3"/>
    <row r="53" spans="6:6" x14ac:dyDescent="0.3">
      <c r="F53" s="4"/>
    </row>
    <row r="54" spans="6:6" x14ac:dyDescent="0.3">
      <c r="F54" s="4"/>
    </row>
    <row r="55" spans="6:6" x14ac:dyDescent="0.3">
      <c r="F55" s="4"/>
    </row>
    <row r="66" ht="36" customHeight="1" x14ac:dyDescent="0.3"/>
    <row r="78" ht="33.75" customHeight="1" x14ac:dyDescent="0.3"/>
    <row r="79" ht="33.75" customHeight="1" x14ac:dyDescent="0.3"/>
    <row r="80" ht="33.75" customHeight="1" x14ac:dyDescent="0.3"/>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hyperlinks>
    <hyperlink ref="B12" r:id="rId1" xr:uid="{193043BF-FA0F-494D-85B4-EE54DD932DAE}"/>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85" zoomScaleNormal="85" workbookViewId="0">
      <selection activeCell="B4" sqref="B4:C4"/>
    </sheetView>
  </sheetViews>
  <sheetFormatPr baseColWidth="10" defaultColWidth="0" defaultRowHeight="14.4" x14ac:dyDescent="0.3"/>
  <cols>
    <col min="1" max="1" width="49.88671875" customWidth="1"/>
    <col min="2" max="2" width="31.44140625" customWidth="1"/>
    <col min="3" max="3" width="90.109375" customWidth="1"/>
    <col min="4" max="16384" width="11.44140625" hidden="1"/>
  </cols>
  <sheetData>
    <row r="1" spans="1:3" ht="25.8" x14ac:dyDescent="0.3">
      <c r="A1" s="93" t="s">
        <v>55</v>
      </c>
      <c r="B1" s="93"/>
      <c r="C1" s="93"/>
    </row>
    <row r="2" spans="1:3" ht="15.75" customHeight="1" x14ac:dyDescent="0.3">
      <c r="A2" s="20" t="s">
        <v>56</v>
      </c>
      <c r="B2" s="94" t="s">
        <v>57</v>
      </c>
      <c r="C2" s="95"/>
    </row>
    <row r="3" spans="1:3" s="2" customFormat="1" x14ac:dyDescent="0.3">
      <c r="A3" s="5" t="s">
        <v>58</v>
      </c>
      <c r="B3" s="56" t="str">
        <f>'AUTOS  NOTA 322'!B2:C2</f>
        <v>11001400304920240044600</v>
      </c>
      <c r="C3" s="56"/>
    </row>
    <row r="4" spans="1:3" s="2" customFormat="1" x14ac:dyDescent="0.3">
      <c r="A4" s="5" t="s">
        <v>59</v>
      </c>
      <c r="B4" s="56" t="str">
        <f>'AUTOS  NOTA 322'!B3:C3</f>
        <v>JUZGADO 49 CIVIL MUNICIPAL DE BOGOTÁ</v>
      </c>
      <c r="C4" s="56"/>
    </row>
    <row r="5" spans="1:3" s="2" customFormat="1" x14ac:dyDescent="0.3">
      <c r="A5" s="5" t="s">
        <v>60</v>
      </c>
      <c r="B5" s="56" t="str">
        <f>'AUTOS  NOTA 322'!B4:C4</f>
        <v>ALLIANZ SEGUROS S.A., ISABEL DEL SOCORRO HENAO CASTRO, JHOAN ALIRIO ALAYON AGUDELO</v>
      </c>
      <c r="C5" s="56"/>
    </row>
    <row r="6" spans="1:3" s="2" customFormat="1" x14ac:dyDescent="0.3">
      <c r="A6" s="5" t="s">
        <v>61</v>
      </c>
      <c r="B6" s="56" t="str">
        <f>'AUTOS  NOTA 322'!B5:C5</f>
        <v xml:space="preserve">OMAR DE JESUS MIRANDA RIOS </v>
      </c>
      <c r="C6" s="56"/>
    </row>
    <row r="7" spans="1:3" s="2" customFormat="1" x14ac:dyDescent="0.3">
      <c r="A7" s="5" t="s">
        <v>62</v>
      </c>
      <c r="B7" s="56" t="str">
        <f>'AUTOS  NOTA 322'!B6:C6</f>
        <v>DEMANDA DIRECTA</v>
      </c>
      <c r="C7" s="56"/>
    </row>
    <row r="8" spans="1:3" s="2" customFormat="1" x14ac:dyDescent="0.3">
      <c r="A8" s="29" t="s">
        <v>63</v>
      </c>
      <c r="B8" s="56" t="str">
        <f>'AUTOS  NOTA 322'!B7:C8</f>
        <v xml:space="preserve">OMAR DE JESUS MIRANDA RIOS (LESIONADO) </v>
      </c>
      <c r="C8" s="56"/>
    </row>
    <row r="9" spans="1:3" x14ac:dyDescent="0.3">
      <c r="A9" s="20" t="s">
        <v>64</v>
      </c>
      <c r="B9" s="56" t="s">
        <v>65</v>
      </c>
      <c r="C9" s="56"/>
    </row>
    <row r="10" spans="1:3" x14ac:dyDescent="0.3">
      <c r="A10" s="20" t="s">
        <v>66</v>
      </c>
      <c r="B10" s="56" t="s">
        <v>10</v>
      </c>
      <c r="C10" s="56"/>
    </row>
    <row r="11" spans="1:3" x14ac:dyDescent="0.3">
      <c r="A11" s="20" t="s">
        <v>67</v>
      </c>
      <c r="B11" s="76">
        <v>4000000000</v>
      </c>
      <c r="C11" s="77"/>
    </row>
    <row r="12" spans="1:3" x14ac:dyDescent="0.3">
      <c r="A12" s="20" t="s">
        <v>68</v>
      </c>
      <c r="B12" s="76">
        <v>0</v>
      </c>
      <c r="C12" s="77"/>
    </row>
    <row r="13" spans="1:3" x14ac:dyDescent="0.3">
      <c r="A13" s="20" t="s">
        <v>69</v>
      </c>
      <c r="B13" s="58" t="s">
        <v>70</v>
      </c>
      <c r="C13" s="59"/>
    </row>
    <row r="14" spans="1:3" x14ac:dyDescent="0.3">
      <c r="A14" s="20" t="s">
        <v>71</v>
      </c>
      <c r="B14" s="57" t="s">
        <v>72</v>
      </c>
      <c r="C14" s="56"/>
    </row>
    <row r="15" spans="1:3" x14ac:dyDescent="0.3">
      <c r="A15" s="20" t="s">
        <v>73</v>
      </c>
      <c r="B15" s="56" t="s">
        <v>74</v>
      </c>
      <c r="C15" s="56"/>
    </row>
    <row r="16" spans="1:3" x14ac:dyDescent="0.3">
      <c r="A16" s="20" t="s">
        <v>75</v>
      </c>
      <c r="B16" s="56" t="s">
        <v>74</v>
      </c>
      <c r="C16" s="56"/>
    </row>
    <row r="17" spans="1:3" x14ac:dyDescent="0.3">
      <c r="A17" s="80" t="s">
        <v>76</v>
      </c>
      <c r="B17" s="56" t="s">
        <v>77</v>
      </c>
      <c r="C17" s="56"/>
    </row>
    <row r="18" spans="1:3" x14ac:dyDescent="0.3">
      <c r="A18" s="81"/>
      <c r="B18" s="10" t="s">
        <v>78</v>
      </c>
      <c r="C18" s="10" t="s">
        <v>79</v>
      </c>
    </row>
    <row r="19" spans="1:3" x14ac:dyDescent="0.3">
      <c r="A19" s="81"/>
      <c r="B19" s="6"/>
      <c r="C19" s="6"/>
    </row>
    <row r="20" spans="1:3" x14ac:dyDescent="0.3">
      <c r="A20" s="81"/>
      <c r="B20" s="6"/>
      <c r="C20" s="6"/>
    </row>
    <row r="21" spans="1:3" x14ac:dyDescent="0.3">
      <c r="A21" s="82"/>
      <c r="B21" s="6"/>
      <c r="C21" s="6"/>
    </row>
    <row r="22" spans="1:3" x14ac:dyDescent="0.3">
      <c r="A22" s="20" t="s">
        <v>80</v>
      </c>
      <c r="B22" s="56"/>
      <c r="C22" s="56"/>
    </row>
    <row r="23" spans="1:3" x14ac:dyDescent="0.3">
      <c r="A23" s="20" t="s">
        <v>81</v>
      </c>
      <c r="B23" s="83"/>
      <c r="C23" s="84"/>
    </row>
    <row r="24" spans="1:3" x14ac:dyDescent="0.3">
      <c r="A24" s="20" t="s">
        <v>82</v>
      </c>
      <c r="B24" s="56" t="s">
        <v>83</v>
      </c>
      <c r="C24" s="56"/>
    </row>
    <row r="25" spans="1:3" x14ac:dyDescent="0.3">
      <c r="A25" s="20" t="s">
        <v>84</v>
      </c>
      <c r="B25" s="56"/>
      <c r="C25" s="56"/>
    </row>
    <row r="26" spans="1:3" x14ac:dyDescent="0.3">
      <c r="A26" s="20" t="s">
        <v>85</v>
      </c>
      <c r="B26" s="56"/>
      <c r="C26" s="56"/>
    </row>
    <row r="27" spans="1:3" x14ac:dyDescent="0.3">
      <c r="A27" s="19" t="s">
        <v>86</v>
      </c>
      <c r="B27" s="56"/>
      <c r="C27" s="56"/>
    </row>
    <row r="28" spans="1:3" x14ac:dyDescent="0.3">
      <c r="A28" s="85" t="s">
        <v>87</v>
      </c>
      <c r="B28" s="85"/>
      <c r="C28" s="85"/>
    </row>
    <row r="29" spans="1:3" x14ac:dyDescent="0.3">
      <c r="A29" s="78" t="s">
        <v>88</v>
      </c>
      <c r="B29" s="79"/>
      <c r="C29" s="11"/>
    </row>
    <row r="30" spans="1:3" x14ac:dyDescent="0.3">
      <c r="A30" s="78" t="s">
        <v>89</v>
      </c>
      <c r="B30" s="79"/>
      <c r="C30" s="11"/>
    </row>
    <row r="31" spans="1:3" x14ac:dyDescent="0.3">
      <c r="A31" s="78" t="s">
        <v>90</v>
      </c>
      <c r="B31" s="79"/>
      <c r="C31" s="12"/>
    </row>
    <row r="32" spans="1:3" x14ac:dyDescent="0.3">
      <c r="A32" s="78" t="s">
        <v>91</v>
      </c>
      <c r="B32" s="79"/>
      <c r="C32" s="11"/>
    </row>
    <row r="33" spans="1:3" x14ac:dyDescent="0.3">
      <c r="A33" s="78" t="s">
        <v>92</v>
      </c>
      <c r="B33" s="79"/>
      <c r="C33" s="11"/>
    </row>
    <row r="34" spans="1:3" x14ac:dyDescent="0.3">
      <c r="A34" s="78" t="s">
        <v>93</v>
      </c>
      <c r="B34" s="79"/>
      <c r="C34" s="13"/>
    </row>
    <row r="35" spans="1:3" x14ac:dyDescent="0.3">
      <c r="A35" s="74" t="s">
        <v>94</v>
      </c>
      <c r="B35" s="75"/>
      <c r="C35" s="14"/>
    </row>
    <row r="36" spans="1:3" x14ac:dyDescent="0.3">
      <c r="A36" s="74" t="s">
        <v>95</v>
      </c>
      <c r="B36" s="75"/>
      <c r="C36" s="15"/>
    </row>
    <row r="37" spans="1:3" x14ac:dyDescent="0.3">
      <c r="A37" s="86" t="s">
        <v>96</v>
      </c>
      <c r="B37" s="87"/>
      <c r="C37" s="15"/>
    </row>
    <row r="38" spans="1:3" x14ac:dyDescent="0.3">
      <c r="A38" s="88"/>
      <c r="B38" s="89"/>
      <c r="C38" s="15"/>
    </row>
    <row r="39" spans="1:3" x14ac:dyDescent="0.3">
      <c r="A39" s="90"/>
      <c r="B39" s="91"/>
      <c r="C39" s="15"/>
    </row>
    <row r="40" spans="1:3" x14ac:dyDescent="0.3">
      <c r="A40" s="92" t="s">
        <v>97</v>
      </c>
      <c r="B40" s="92"/>
      <c r="C40" s="92"/>
    </row>
    <row r="41" spans="1:3" x14ac:dyDescent="0.3">
      <c r="A41" s="17" t="s">
        <v>98</v>
      </c>
      <c r="B41" s="18"/>
      <c r="C41" s="15"/>
    </row>
    <row r="42" spans="1:3" x14ac:dyDescent="0.3">
      <c r="A42" s="74" t="s">
        <v>99</v>
      </c>
      <c r="B42" s="75"/>
      <c r="C42" s="15"/>
    </row>
    <row r="43" spans="1:3" x14ac:dyDescent="0.3">
      <c r="A43" s="74" t="s">
        <v>100</v>
      </c>
      <c r="B43" s="75"/>
      <c r="C43" s="15"/>
    </row>
    <row r="44" spans="1:3" x14ac:dyDescent="0.3">
      <c r="A44" s="17" t="s">
        <v>101</v>
      </c>
      <c r="B44" s="18"/>
      <c r="C44" s="15"/>
    </row>
    <row r="45" spans="1:3" x14ac:dyDescent="0.3">
      <c r="A45" s="17" t="s">
        <v>102</v>
      </c>
      <c r="B45" s="18"/>
      <c r="C45" s="15"/>
    </row>
    <row r="46" spans="1:3" x14ac:dyDescent="0.3">
      <c r="A46" s="74" t="s">
        <v>103</v>
      </c>
      <c r="B46" s="75"/>
      <c r="C46" s="15"/>
    </row>
    <row r="47" spans="1:3" x14ac:dyDescent="0.3">
      <c r="A47" s="17" t="s">
        <v>104</v>
      </c>
      <c r="B47" s="16"/>
      <c r="C47" s="15"/>
    </row>
    <row r="48" spans="1:3" x14ac:dyDescent="0.3">
      <c r="A48" s="74" t="s">
        <v>105</v>
      </c>
      <c r="B48" s="75"/>
      <c r="C48" s="15"/>
    </row>
    <row r="49" spans="1:3" x14ac:dyDescent="0.3">
      <c r="A49" s="74" t="s">
        <v>106</v>
      </c>
      <c r="B49" s="75"/>
      <c r="C49" s="15"/>
    </row>
    <row r="50" spans="1:3" x14ac:dyDescent="0.3">
      <c r="A50" s="74" t="s">
        <v>96</v>
      </c>
      <c r="B50" s="75"/>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57"/>
  <sheetViews>
    <sheetView tabSelected="1" topLeftCell="B9" zoomScale="85" zoomScaleNormal="85" workbookViewId="0">
      <selection activeCell="B19" sqref="B19:C19"/>
    </sheetView>
  </sheetViews>
  <sheetFormatPr baseColWidth="10" defaultColWidth="0" defaultRowHeight="14.4" x14ac:dyDescent="0.3"/>
  <cols>
    <col min="1" max="1" width="70" style="41" customWidth="1"/>
    <col min="2" max="2" width="35.44140625" style="41" customWidth="1"/>
    <col min="3" max="3" width="164" style="41" customWidth="1"/>
    <col min="4" max="8" width="11.44140625" style="41" hidden="1" customWidth="1"/>
    <col min="9" max="9" width="12" style="41" hidden="1" customWidth="1"/>
    <col min="10" max="16384" width="11.44140625" style="41" hidden="1"/>
  </cols>
  <sheetData>
    <row r="1" spans="1:9" ht="25.8" x14ac:dyDescent="0.3">
      <c r="A1" s="113" t="s">
        <v>107</v>
      </c>
      <c r="B1" s="113"/>
      <c r="C1" s="113"/>
    </row>
    <row r="2" spans="1:9" ht="15" customHeight="1" x14ac:dyDescent="0.3">
      <c r="A2" s="33" t="s">
        <v>56</v>
      </c>
      <c r="B2" s="98" t="str">
        <f>'AUTOS NOTA 321'!B2:C2</f>
        <v>SINIESTRO  106946444 apl 214732</v>
      </c>
      <c r="C2" s="99"/>
    </row>
    <row r="3" spans="1:9" x14ac:dyDescent="0.3">
      <c r="A3" s="34" t="s">
        <v>58</v>
      </c>
      <c r="B3" s="114" t="str">
        <f>'AUTOS  NOTA 322'!B2:C2</f>
        <v>11001400304920240044600</v>
      </c>
      <c r="C3" s="114"/>
    </row>
    <row r="4" spans="1:9" x14ac:dyDescent="0.3">
      <c r="A4" s="34" t="s">
        <v>59</v>
      </c>
      <c r="B4" s="114" t="str">
        <f>'AUTOS  NOTA 322'!B3:C3</f>
        <v>JUZGADO 49 CIVIL MUNICIPAL DE BOGOTÁ</v>
      </c>
      <c r="C4" s="114"/>
    </row>
    <row r="5" spans="1:9" x14ac:dyDescent="0.3">
      <c r="A5" s="34" t="s">
        <v>60</v>
      </c>
      <c r="B5" s="114" t="str">
        <f>'AUTOS  NOTA 322'!B4:C4</f>
        <v>ALLIANZ SEGUROS S.A., ISABEL DEL SOCORRO HENAO CASTRO, JHOAN ALIRIO ALAYON AGUDELO</v>
      </c>
      <c r="C5" s="114"/>
    </row>
    <row r="6" spans="1:9" ht="15" customHeight="1" x14ac:dyDescent="0.3">
      <c r="A6" s="34" t="s">
        <v>61</v>
      </c>
      <c r="B6" s="114" t="str">
        <f>'AUTOS  NOTA 322'!B5:C5</f>
        <v xml:space="preserve">OMAR DE JESUS MIRANDA RIOS </v>
      </c>
      <c r="C6" s="114"/>
    </row>
    <row r="7" spans="1:9" x14ac:dyDescent="0.3">
      <c r="A7" s="34" t="s">
        <v>62</v>
      </c>
      <c r="B7" s="114" t="str">
        <f>'AUTOS  NOTA 322'!B6:C6</f>
        <v>DEMANDA DIRECTA</v>
      </c>
      <c r="C7" s="114"/>
    </row>
    <row r="8" spans="1:9" x14ac:dyDescent="0.3">
      <c r="A8" s="36" t="s">
        <v>63</v>
      </c>
      <c r="B8" s="114" t="str">
        <f>'AUTOS  NOTA 322'!B7:C8</f>
        <v xml:space="preserve">OMAR DE JESUS MIRANDA RIOS (LESIONADO) </v>
      </c>
      <c r="C8" s="114"/>
    </row>
    <row r="9" spans="1:9" x14ac:dyDescent="0.3">
      <c r="A9" s="34" t="s">
        <v>108</v>
      </c>
      <c r="B9" s="111">
        <f>SUM(C11,C12,C14,C15,C17)</f>
        <v>51267964</v>
      </c>
      <c r="C9" s="112"/>
    </row>
    <row r="10" spans="1:9" x14ac:dyDescent="0.3">
      <c r="A10" s="115" t="s">
        <v>109</v>
      </c>
      <c r="B10" s="103" t="s">
        <v>110</v>
      </c>
      <c r="C10" s="104"/>
    </row>
    <row r="11" spans="1:9" x14ac:dyDescent="0.3">
      <c r="A11" s="115"/>
      <c r="B11" s="35" t="s">
        <v>111</v>
      </c>
      <c r="C11" s="30">
        <v>26814814</v>
      </c>
    </row>
    <row r="12" spans="1:9" x14ac:dyDescent="0.3">
      <c r="A12" s="115"/>
      <c r="B12" s="35" t="s">
        <v>112</v>
      </c>
      <c r="C12" s="30">
        <v>1740000</v>
      </c>
    </row>
    <row r="13" spans="1:9" x14ac:dyDescent="0.3">
      <c r="A13" s="115"/>
      <c r="B13" s="103"/>
      <c r="C13" s="104"/>
    </row>
    <row r="14" spans="1:9" x14ac:dyDescent="0.3">
      <c r="A14" s="115"/>
      <c r="B14" s="35" t="s">
        <v>113</v>
      </c>
      <c r="C14" s="38">
        <v>13627890</v>
      </c>
    </row>
    <row r="15" spans="1:9" x14ac:dyDescent="0.3">
      <c r="A15" s="115"/>
      <c r="B15" s="35" t="s">
        <v>114</v>
      </c>
      <c r="C15" s="38">
        <v>9085260</v>
      </c>
      <c r="E15" s="41" t="s">
        <v>115</v>
      </c>
      <c r="F15" s="42">
        <v>0.7</v>
      </c>
    </row>
    <row r="16" spans="1:9" x14ac:dyDescent="0.3">
      <c r="A16" s="115"/>
      <c r="B16" s="103" t="s">
        <v>116</v>
      </c>
      <c r="C16" s="104"/>
      <c r="E16" s="41" t="s">
        <v>117</v>
      </c>
      <c r="F16" s="43">
        <v>0.3</v>
      </c>
      <c r="I16" s="44"/>
    </row>
    <row r="17" spans="1:9" x14ac:dyDescent="0.3">
      <c r="A17" s="115"/>
      <c r="B17" s="35"/>
      <c r="C17" s="39"/>
      <c r="F17" s="45"/>
      <c r="I17" s="44"/>
    </row>
    <row r="18" spans="1:9" ht="23.25" customHeight="1" x14ac:dyDescent="0.3">
      <c r="A18" s="37" t="s">
        <v>118</v>
      </c>
      <c r="B18" s="98" t="s">
        <v>115</v>
      </c>
      <c r="C18" s="99"/>
    </row>
    <row r="19" spans="1:9" ht="28.8" x14ac:dyDescent="0.3">
      <c r="A19" s="34" t="s">
        <v>119</v>
      </c>
      <c r="B19" s="105" t="s">
        <v>221</v>
      </c>
      <c r="C19" s="106"/>
    </row>
    <row r="20" spans="1:9" ht="15" customHeight="1" x14ac:dyDescent="0.3">
      <c r="A20" s="46" t="s">
        <v>120</v>
      </c>
      <c r="B20" s="100">
        <f>((C22+C23+C25+C26+C30+C28+C32+C34+C29+C33)-C37-C38)*C36*C39</f>
        <v>31126673</v>
      </c>
      <c r="C20" s="100"/>
    </row>
    <row r="21" spans="1:9" x14ac:dyDescent="0.3">
      <c r="A21" s="37" t="s">
        <v>121</v>
      </c>
      <c r="B21" s="107" t="s">
        <v>110</v>
      </c>
      <c r="C21" s="108"/>
    </row>
    <row r="22" spans="1:9" x14ac:dyDescent="0.3">
      <c r="A22" s="96"/>
      <c r="B22" s="35" t="s">
        <v>111</v>
      </c>
      <c r="C22" s="30">
        <v>15889386</v>
      </c>
    </row>
    <row r="23" spans="1:9" x14ac:dyDescent="0.3">
      <c r="A23" s="97"/>
      <c r="B23" s="35" t="s">
        <v>112</v>
      </c>
      <c r="C23" s="30">
        <v>0</v>
      </c>
    </row>
    <row r="24" spans="1:9" x14ac:dyDescent="0.3">
      <c r="A24" s="97"/>
      <c r="B24" s="103" t="s">
        <v>122</v>
      </c>
      <c r="C24" s="104"/>
    </row>
    <row r="25" spans="1:9" x14ac:dyDescent="0.3">
      <c r="A25" s="97"/>
      <c r="B25" s="35" t="s">
        <v>113</v>
      </c>
      <c r="C25" s="30">
        <v>6530266</v>
      </c>
    </row>
    <row r="26" spans="1:9" ht="29.1" customHeight="1" x14ac:dyDescent="0.3">
      <c r="A26" s="97"/>
      <c r="B26" s="35" t="s">
        <v>123</v>
      </c>
      <c r="C26" s="30">
        <v>8707021</v>
      </c>
    </row>
    <row r="27" spans="1:9" x14ac:dyDescent="0.3">
      <c r="A27" s="97"/>
      <c r="B27" s="103" t="s">
        <v>124</v>
      </c>
      <c r="C27" s="104"/>
    </row>
    <row r="28" spans="1:9" x14ac:dyDescent="0.3">
      <c r="A28" s="97"/>
      <c r="B28" s="35" t="s">
        <v>125</v>
      </c>
      <c r="C28" s="30">
        <v>0</v>
      </c>
    </row>
    <row r="29" spans="1:9" x14ac:dyDescent="0.3">
      <c r="A29" s="97"/>
      <c r="B29" s="35" t="s">
        <v>111</v>
      </c>
      <c r="C29" s="30"/>
    </row>
    <row r="30" spans="1:9" x14ac:dyDescent="0.3">
      <c r="A30" s="97"/>
      <c r="B30" s="35" t="s">
        <v>112</v>
      </c>
      <c r="C30" s="30">
        <v>0</v>
      </c>
    </row>
    <row r="31" spans="1:9" x14ac:dyDescent="0.3">
      <c r="A31" s="97"/>
      <c r="B31" s="103" t="s">
        <v>126</v>
      </c>
      <c r="C31" s="104"/>
    </row>
    <row r="32" spans="1:9" x14ac:dyDescent="0.3">
      <c r="A32" s="97"/>
      <c r="B32" s="35"/>
      <c r="C32" s="30"/>
    </row>
    <row r="33" spans="1:3" x14ac:dyDescent="0.3">
      <c r="A33" s="97"/>
      <c r="B33" s="35" t="s">
        <v>111</v>
      </c>
      <c r="C33" s="30">
        <v>0</v>
      </c>
    </row>
    <row r="34" spans="1:3" x14ac:dyDescent="0.3">
      <c r="A34" s="97"/>
      <c r="B34" s="35" t="s">
        <v>112</v>
      </c>
      <c r="C34" s="30">
        <v>0</v>
      </c>
    </row>
    <row r="35" spans="1:3" x14ac:dyDescent="0.3">
      <c r="A35" s="97"/>
      <c r="B35" s="103" t="s">
        <v>127</v>
      </c>
      <c r="C35" s="104"/>
    </row>
    <row r="36" spans="1:3" x14ac:dyDescent="0.3">
      <c r="A36" s="97"/>
      <c r="B36" s="35" t="s">
        <v>128</v>
      </c>
      <c r="C36" s="31">
        <v>1</v>
      </c>
    </row>
    <row r="37" spans="1:3" x14ac:dyDescent="0.3">
      <c r="A37" s="97"/>
      <c r="B37" s="35" t="s">
        <v>68</v>
      </c>
      <c r="C37" s="32">
        <v>0</v>
      </c>
    </row>
    <row r="38" spans="1:3" x14ac:dyDescent="0.3">
      <c r="A38" s="97"/>
      <c r="B38" s="35" t="s">
        <v>129</v>
      </c>
      <c r="C38" s="32"/>
    </row>
    <row r="39" spans="1:3" x14ac:dyDescent="0.3">
      <c r="A39" s="97"/>
      <c r="B39" s="35" t="s">
        <v>130</v>
      </c>
      <c r="C39" s="31">
        <v>1</v>
      </c>
    </row>
    <row r="40" spans="1:3" x14ac:dyDescent="0.3">
      <c r="A40" s="47" t="s">
        <v>131</v>
      </c>
      <c r="B40" s="100">
        <f>IFERROR(B20*(VLOOKUP(B18,E15:F17,2,0)),16666)</f>
        <v>21788671.099999998</v>
      </c>
      <c r="C40" s="100"/>
    </row>
    <row r="41" spans="1:3" ht="93" customHeight="1" x14ac:dyDescent="0.3">
      <c r="A41" s="34" t="s">
        <v>132</v>
      </c>
      <c r="B41" s="101" t="s">
        <v>220</v>
      </c>
      <c r="C41" s="102"/>
    </row>
    <row r="42" spans="1:3" ht="211.5" customHeight="1" x14ac:dyDescent="0.3">
      <c r="A42" s="34" t="s">
        <v>133</v>
      </c>
      <c r="B42" s="116" t="s">
        <v>219</v>
      </c>
      <c r="C42" s="117"/>
    </row>
    <row r="45" spans="1:3" ht="25.8" x14ac:dyDescent="0.3">
      <c r="A45" s="109" t="s">
        <v>134</v>
      </c>
      <c r="B45" s="109"/>
      <c r="C45" s="109"/>
    </row>
    <row r="46" spans="1:3" x14ac:dyDescent="0.3">
      <c r="A46" s="110" t="s">
        <v>135</v>
      </c>
      <c r="B46" s="110"/>
      <c r="C46" s="110"/>
    </row>
    <row r="47" spans="1:3" x14ac:dyDescent="0.3">
      <c r="A47" s="48" t="s">
        <v>136</v>
      </c>
      <c r="B47" s="48" t="s">
        <v>137</v>
      </c>
      <c r="C47" s="49" t="s">
        <v>138</v>
      </c>
    </row>
    <row r="48" spans="1:3" ht="26.4" x14ac:dyDescent="0.3">
      <c r="A48" s="50" t="s">
        <v>139</v>
      </c>
      <c r="B48" s="51" t="s">
        <v>140</v>
      </c>
      <c r="C48" s="50" t="s">
        <v>141</v>
      </c>
    </row>
    <row r="49" spans="1:3" ht="39.6" x14ac:dyDescent="0.3">
      <c r="A49" s="50" t="s">
        <v>142</v>
      </c>
      <c r="B49" s="51" t="s">
        <v>140</v>
      </c>
      <c r="C49" s="50" t="s">
        <v>143</v>
      </c>
    </row>
    <row r="50" spans="1:3" ht="26.4" x14ac:dyDescent="0.3">
      <c r="A50" s="50" t="s">
        <v>144</v>
      </c>
      <c r="B50" s="51" t="s">
        <v>140</v>
      </c>
      <c r="C50" s="50" t="s">
        <v>145</v>
      </c>
    </row>
    <row r="51" spans="1:3" x14ac:dyDescent="0.3">
      <c r="A51" s="50" t="s">
        <v>146</v>
      </c>
      <c r="B51" s="51" t="s">
        <v>140</v>
      </c>
      <c r="C51" s="50" t="s">
        <v>147</v>
      </c>
    </row>
    <row r="52" spans="1:3" x14ac:dyDescent="0.3">
      <c r="A52" s="50" t="s">
        <v>148</v>
      </c>
      <c r="B52" s="51" t="s">
        <v>140</v>
      </c>
      <c r="C52" s="52"/>
    </row>
    <row r="53" spans="1:3" x14ac:dyDescent="0.3">
      <c r="A53" s="50" t="s">
        <v>149</v>
      </c>
      <c r="B53" s="51"/>
      <c r="C53" s="50" t="s">
        <v>150</v>
      </c>
    </row>
    <row r="54" spans="1:3" ht="26.4" x14ac:dyDescent="0.3">
      <c r="A54" s="50" t="s">
        <v>151</v>
      </c>
      <c r="B54" s="51" t="s">
        <v>140</v>
      </c>
      <c r="C54" s="50" t="s">
        <v>152</v>
      </c>
    </row>
    <row r="55" spans="1:3" x14ac:dyDescent="0.3">
      <c r="A55" s="50" t="s">
        <v>153</v>
      </c>
      <c r="B55" s="51" t="s">
        <v>140</v>
      </c>
      <c r="C55" s="52" t="s">
        <v>154</v>
      </c>
    </row>
    <row r="56" spans="1:3" ht="26.4" x14ac:dyDescent="0.3">
      <c r="A56" s="50" t="s">
        <v>155</v>
      </c>
      <c r="B56" s="51" t="s">
        <v>140</v>
      </c>
      <c r="C56" s="52" t="s">
        <v>156</v>
      </c>
    </row>
    <row r="57" spans="1:3" ht="26.4" x14ac:dyDescent="0.3">
      <c r="A57" s="50" t="s">
        <v>157</v>
      </c>
      <c r="B57" s="51" t="s">
        <v>140</v>
      </c>
      <c r="C57" s="52" t="s">
        <v>158</v>
      </c>
    </row>
  </sheetData>
  <sheetProtection algorithmName="SHA-512" hashValue="izcEYKcLkKiYmBBfMLzkPdVBffGX+AGsESYuWyozt6kZuWhl/NRW7hfZRQ8qdhVYANag/8IIJl0zLk8Lp3KTgA==" saltValue="2btH4XpP+7N1UhZtnyJ3XQ==" spinCount="100000" sheet="1" objects="1" scenarios="1"/>
  <mergeCells count="27">
    <mergeCell ref="A45:C45"/>
    <mergeCell ref="A46:C46"/>
    <mergeCell ref="B9:C9"/>
    <mergeCell ref="A1:C1"/>
    <mergeCell ref="B2:C2"/>
    <mergeCell ref="B16:C16"/>
    <mergeCell ref="B3:C3"/>
    <mergeCell ref="B4:C4"/>
    <mergeCell ref="B5:C5"/>
    <mergeCell ref="B6:C6"/>
    <mergeCell ref="B7:C7"/>
    <mergeCell ref="B8:C8"/>
    <mergeCell ref="B10:C10"/>
    <mergeCell ref="B13:C13"/>
    <mergeCell ref="A10:A17"/>
    <mergeCell ref="B42:C42"/>
    <mergeCell ref="A22:A39"/>
    <mergeCell ref="B18:C18"/>
    <mergeCell ref="B20:C20"/>
    <mergeCell ref="B41:C41"/>
    <mergeCell ref="B31:C31"/>
    <mergeCell ref="B35:C35"/>
    <mergeCell ref="B40:C40"/>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ColWidth="11.44140625" defaultRowHeight="14.4" x14ac:dyDescent="0.3"/>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topLeftCell="A14" workbookViewId="0">
      <selection activeCell="B3" sqref="B3:C3"/>
    </sheetView>
  </sheetViews>
  <sheetFormatPr baseColWidth="10" defaultColWidth="0" defaultRowHeight="14.4" x14ac:dyDescent="0.3"/>
  <cols>
    <col min="1" max="1" width="37" customWidth="1"/>
    <col min="2" max="2" width="11.44140625" customWidth="1"/>
    <col min="3" max="3" width="94.44140625" customWidth="1"/>
    <col min="4" max="16384" width="11.44140625" hidden="1"/>
  </cols>
  <sheetData>
    <row r="1" spans="1:3" ht="25.8" x14ac:dyDescent="0.3">
      <c r="A1" s="93" t="s">
        <v>159</v>
      </c>
      <c r="B1" s="93"/>
      <c r="C1" s="93"/>
    </row>
    <row r="2" spans="1:3" x14ac:dyDescent="0.3">
      <c r="A2" s="20" t="s">
        <v>56</v>
      </c>
      <c r="B2" s="83" t="str">
        <f>'AUTOS NOTA 324-478'!B2:C2</f>
        <v>SINIESTRO  106946444 apl 214732</v>
      </c>
      <c r="C2" s="84"/>
    </row>
    <row r="3" spans="1:3" x14ac:dyDescent="0.3">
      <c r="A3" s="5" t="s">
        <v>58</v>
      </c>
      <c r="B3" s="56" t="str">
        <f>'AUTOS  NOTA 322'!B2:C2</f>
        <v>11001400304920240044600</v>
      </c>
      <c r="C3" s="56"/>
    </row>
    <row r="4" spans="1:3" x14ac:dyDescent="0.3">
      <c r="A4" s="5" t="s">
        <v>59</v>
      </c>
      <c r="B4" s="56" t="str">
        <f>'AUTOS  NOTA 322'!B3:C3</f>
        <v>JUZGADO 49 CIVIL MUNICIPAL DE BOGOTÁ</v>
      </c>
      <c r="C4" s="56"/>
    </row>
    <row r="5" spans="1:3" x14ac:dyDescent="0.3">
      <c r="A5" s="5" t="s">
        <v>60</v>
      </c>
      <c r="B5" s="56" t="str">
        <f>'AUTOS  NOTA 322'!B4:C4</f>
        <v>ALLIANZ SEGUROS S.A., ISABEL DEL SOCORRO HENAO CASTRO, JHOAN ALIRIO ALAYON AGUDELO</v>
      </c>
      <c r="C5" s="56"/>
    </row>
    <row r="6" spans="1:3" ht="15" customHeight="1" x14ac:dyDescent="0.3">
      <c r="A6" s="5" t="s">
        <v>61</v>
      </c>
      <c r="B6" s="56" t="str">
        <f>'AUTOS  NOTA 322'!B5:C5</f>
        <v xml:space="preserve">OMAR DE JESUS MIRANDA RIOS </v>
      </c>
      <c r="C6" s="56"/>
    </row>
    <row r="7" spans="1:3" ht="15" customHeight="1" x14ac:dyDescent="0.3">
      <c r="A7" s="5" t="s">
        <v>62</v>
      </c>
      <c r="B7" s="56" t="str">
        <f>'AUTOS  NOTA 322'!B6:C6</f>
        <v>DEMANDA DIRECTA</v>
      </c>
      <c r="C7" s="56"/>
    </row>
    <row r="8" spans="1:3" ht="15" customHeight="1" x14ac:dyDescent="0.3">
      <c r="A8" s="29" t="s">
        <v>63</v>
      </c>
      <c r="B8" s="56" t="str">
        <f>'AUTOS  NOTA 322'!B7:C8</f>
        <v xml:space="preserve">OMAR DE JESUS MIRANDA RIOS (LESIONADO) </v>
      </c>
      <c r="C8" s="56"/>
    </row>
    <row r="9" spans="1:3" ht="18.899999999999999" customHeight="1" x14ac:dyDescent="0.3">
      <c r="A9" s="5" t="s">
        <v>160</v>
      </c>
      <c r="B9" s="56"/>
      <c r="C9" s="56"/>
    </row>
    <row r="10" spans="1:3" x14ac:dyDescent="0.3">
      <c r="A10" s="7" t="s">
        <v>121</v>
      </c>
      <c r="B10" s="120">
        <f>'AUTOS NOTA 324-478'!B20:C20</f>
        <v>31126673</v>
      </c>
      <c r="C10" s="120"/>
    </row>
    <row r="11" spans="1:3" x14ac:dyDescent="0.3">
      <c r="A11" s="7" t="s">
        <v>161</v>
      </c>
      <c r="B11" s="121">
        <f>'AUTOS NOTA 324-478'!B40:C40</f>
        <v>21788671.099999998</v>
      </c>
      <c r="C11" s="56"/>
    </row>
    <row r="12" spans="1:3" ht="28.8" x14ac:dyDescent="0.3">
      <c r="A12" s="7" t="s">
        <v>162</v>
      </c>
      <c r="B12" s="118"/>
      <c r="C12" s="119"/>
    </row>
    <row r="13" spans="1:3" ht="43.2" x14ac:dyDescent="0.3">
      <c r="A13" s="5" t="s">
        <v>163</v>
      </c>
      <c r="B13" s="56"/>
      <c r="C13" s="56"/>
    </row>
    <row r="14" spans="1:3" ht="43.2" x14ac:dyDescent="0.3">
      <c r="A14" s="5" t="s">
        <v>164</v>
      </c>
      <c r="B14" s="56"/>
      <c r="C14" s="56"/>
    </row>
    <row r="15" spans="1:3" x14ac:dyDescent="0.3">
      <c r="A15" s="5" t="s">
        <v>165</v>
      </c>
      <c r="B15" s="6"/>
      <c r="C15" s="6"/>
    </row>
    <row r="16" spans="1:3" x14ac:dyDescent="0.3">
      <c r="A16" s="7" t="s">
        <v>166</v>
      </c>
      <c r="B16" s="56"/>
      <c r="C16" s="56"/>
    </row>
    <row r="17" spans="1:3" x14ac:dyDescent="0.3">
      <c r="A17" s="6" t="s">
        <v>167</v>
      </c>
      <c r="B17" s="119"/>
      <c r="C17" s="119"/>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336EC-13FC-49F2-BBA5-C442A8E5E15C}">
  <sheetPr>
    <tabColor theme="3" tint="0.39997558519241921"/>
  </sheetPr>
  <dimension ref="A1:H25"/>
  <sheetViews>
    <sheetView workbookViewId="0">
      <selection activeCell="B10" sqref="B10:C10"/>
    </sheetView>
  </sheetViews>
  <sheetFormatPr baseColWidth="10" defaultColWidth="0" defaultRowHeight="14.4" x14ac:dyDescent="0.3"/>
  <cols>
    <col min="1" max="1" width="54.44140625" customWidth="1"/>
    <col min="2" max="2" width="23.44140625" customWidth="1"/>
    <col min="3" max="3" width="98.88671875" customWidth="1"/>
    <col min="4" max="8" width="0" hidden="1" customWidth="1"/>
    <col min="9" max="16384" width="11.44140625" hidden="1"/>
  </cols>
  <sheetData>
    <row r="1" spans="1:3" ht="25.8" x14ac:dyDescent="0.3">
      <c r="A1" s="93" t="s">
        <v>168</v>
      </c>
      <c r="B1" s="93"/>
      <c r="C1" s="93"/>
    </row>
    <row r="2" spans="1:3" x14ac:dyDescent="0.3">
      <c r="A2" s="40" t="s">
        <v>56</v>
      </c>
      <c r="B2" s="83" t="str">
        <f>'[2]AUTOS NOTA 321'!B2:C2</f>
        <v xml:space="preserve">SINIESTRO   LEGIS </v>
      </c>
      <c r="C2" s="84"/>
    </row>
    <row r="3" spans="1:3" x14ac:dyDescent="0.3">
      <c r="A3" s="5" t="s">
        <v>58</v>
      </c>
      <c r="B3" s="56" t="str">
        <f>'[3]GENERALES NOTA 322'!B2:C2</f>
        <v xml:space="preserve">Radicado </v>
      </c>
      <c r="C3" s="56"/>
    </row>
    <row r="4" spans="1:3" x14ac:dyDescent="0.3">
      <c r="A4" s="5" t="s">
        <v>59</v>
      </c>
      <c r="B4" s="56" t="str">
        <f>'[3]GENERALES NOTA 322'!B3:C3</f>
        <v>JUZGADO</v>
      </c>
      <c r="C4" s="56"/>
    </row>
    <row r="5" spans="1:3" x14ac:dyDescent="0.3">
      <c r="A5" s="5" t="s">
        <v>60</v>
      </c>
      <c r="B5" s="56" t="str">
        <f>'[3]GENERALES NOTA 322'!B4:C4</f>
        <v xml:space="preserve">NOMBRE Y APELLIDOS DE  LOS DEMANDADOS </v>
      </c>
      <c r="C5" s="56"/>
    </row>
    <row r="6" spans="1:3" x14ac:dyDescent="0.3">
      <c r="A6" s="5" t="s">
        <v>61</v>
      </c>
      <c r="B6" s="56" t="str">
        <f>'[3]GENERALES NOTA 322'!B5:C5</f>
        <v>COLOCAR LOS NOMBRES Y APELLIDOS, SU CALIDAD (HERMANO, HIJO ETC)  PARA LOS CONYUGES E HIJOS COLOCAR LA FECHA DE NACIMIENTO.</v>
      </c>
      <c r="C6" s="56"/>
    </row>
    <row r="7" spans="1:3" x14ac:dyDescent="0.3">
      <c r="A7" s="5" t="s">
        <v>62</v>
      </c>
      <c r="B7" s="56" t="str">
        <f>'[3]GENERALES NOTA 322'!B6:C6</f>
        <v>LLAMADA EN GARANTIA</v>
      </c>
      <c r="C7" s="56"/>
    </row>
    <row r="8" spans="1:3" x14ac:dyDescent="0.3">
      <c r="A8" s="5" t="s">
        <v>160</v>
      </c>
      <c r="B8" s="56" t="str">
        <f>'[3]GENERALES NOTA 325'!B8:C8</f>
        <v>PROBABLE GENERALES</v>
      </c>
      <c r="C8" s="56"/>
    </row>
    <row r="9" spans="1:3" x14ac:dyDescent="0.3">
      <c r="A9" s="7" t="s">
        <v>121</v>
      </c>
      <c r="B9" s="120">
        <f>'[3]GENERALES  NOTA 324 -478'!B17:C17</f>
        <v>100000000</v>
      </c>
      <c r="C9" s="120"/>
    </row>
    <row r="10" spans="1:3" x14ac:dyDescent="0.3">
      <c r="A10" s="5" t="s">
        <v>169</v>
      </c>
      <c r="B10" s="123">
        <v>0</v>
      </c>
      <c r="C10" s="123"/>
    </row>
    <row r="11" spans="1:3" x14ac:dyDescent="0.3">
      <c r="A11" s="5" t="s">
        <v>170</v>
      </c>
      <c r="B11" s="56"/>
      <c r="C11" s="56"/>
    </row>
    <row r="12" spans="1:3" x14ac:dyDescent="0.3">
      <c r="A12" s="5" t="s">
        <v>171</v>
      </c>
      <c r="B12" s="56"/>
      <c r="C12" s="56"/>
    </row>
    <row r="13" spans="1:3" x14ac:dyDescent="0.3">
      <c r="A13" s="5" t="s">
        <v>172</v>
      </c>
      <c r="B13" s="122"/>
      <c r="C13" s="122"/>
    </row>
    <row r="14" spans="1:3" x14ac:dyDescent="0.3">
      <c r="A14" s="5" t="s">
        <v>173</v>
      </c>
      <c r="B14" s="56"/>
      <c r="C14" s="56"/>
    </row>
    <row r="20" spans="4:8" x14ac:dyDescent="0.3">
      <c r="D20" t="str">
        <f t="shared" ref="D20:H23" si="0">UPPER(D18)</f>
        <v/>
      </c>
      <c r="E20" t="str">
        <f t="shared" si="0"/>
        <v/>
      </c>
      <c r="F20" t="str">
        <f t="shared" si="0"/>
        <v/>
      </c>
      <c r="G20" t="str">
        <f t="shared" si="0"/>
        <v/>
      </c>
      <c r="H20" t="str">
        <f t="shared" si="0"/>
        <v/>
      </c>
    </row>
    <row r="21" spans="4:8" x14ac:dyDescent="0.3">
      <c r="D21" t="str">
        <f t="shared" si="0"/>
        <v/>
      </c>
      <c r="E21" t="str">
        <f t="shared" si="0"/>
        <v/>
      </c>
      <c r="F21" t="str">
        <f t="shared" si="0"/>
        <v/>
      </c>
      <c r="G21" t="str">
        <f t="shared" si="0"/>
        <v/>
      </c>
      <c r="H21" t="str">
        <f t="shared" si="0"/>
        <v/>
      </c>
    </row>
    <row r="22" spans="4:8" x14ac:dyDescent="0.3">
      <c r="D22" t="str">
        <f t="shared" si="0"/>
        <v/>
      </c>
      <c r="E22" t="str">
        <f t="shared" si="0"/>
        <v/>
      </c>
      <c r="F22" t="str">
        <f t="shared" si="0"/>
        <v/>
      </c>
      <c r="G22" t="str">
        <f t="shared" si="0"/>
        <v/>
      </c>
      <c r="H22" t="str">
        <f t="shared" si="0"/>
        <v/>
      </c>
    </row>
    <row r="23" spans="4:8" x14ac:dyDescent="0.3">
      <c r="D23" t="str">
        <f>UPPER(D21)</f>
        <v/>
      </c>
      <c r="E23" t="str">
        <f t="shared" si="0"/>
        <v/>
      </c>
      <c r="F23" t="str">
        <f t="shared" si="0"/>
        <v/>
      </c>
      <c r="G23" t="str">
        <f t="shared" si="0"/>
        <v/>
      </c>
      <c r="H23" t="str">
        <f t="shared" si="0"/>
        <v/>
      </c>
    </row>
    <row r="24" spans="4:8" x14ac:dyDescent="0.3">
      <c r="D24" t="str">
        <f t="shared" ref="D24:H25" si="1">UPPER(D22)</f>
        <v/>
      </c>
      <c r="E24" t="str">
        <f t="shared" si="1"/>
        <v/>
      </c>
      <c r="F24" t="str">
        <f t="shared" si="1"/>
        <v/>
      </c>
      <c r="G24" t="str">
        <f t="shared" si="1"/>
        <v/>
      </c>
      <c r="H24" t="str">
        <f t="shared" si="1"/>
        <v/>
      </c>
    </row>
    <row r="25" spans="4:8" x14ac:dyDescent="0.3">
      <c r="D25" t="str">
        <f t="shared" si="1"/>
        <v/>
      </c>
      <c r="E25" t="str">
        <f t="shared" si="1"/>
        <v/>
      </c>
      <c r="F25" t="str">
        <f t="shared" si="1"/>
        <v/>
      </c>
      <c r="G25" t="str">
        <f t="shared" si="1"/>
        <v/>
      </c>
      <c r="H25" t="str">
        <f t="shared" si="1"/>
        <v/>
      </c>
    </row>
  </sheetData>
  <mergeCells count="14">
    <mergeCell ref="B13:C13"/>
    <mergeCell ref="B14:C14"/>
    <mergeCell ref="B7:C7"/>
    <mergeCell ref="B8:C8"/>
    <mergeCell ref="B9:C9"/>
    <mergeCell ref="B10:C10"/>
    <mergeCell ref="B11:C11"/>
    <mergeCell ref="B12:C12"/>
    <mergeCell ref="B6:C6"/>
    <mergeCell ref="A1:C1"/>
    <mergeCell ref="B2:C2"/>
    <mergeCell ref="B3:C3"/>
    <mergeCell ref="B4:C4"/>
    <mergeCell ref="B5:C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550F9-266D-464E-BB6F-D0584068D6D8}">
  <sheetPr>
    <tabColor theme="3" tint="0.39997558519241921"/>
  </sheetPr>
  <dimension ref="A1:F34"/>
  <sheetViews>
    <sheetView zoomScale="85" zoomScaleNormal="85" workbookViewId="0">
      <selection activeCell="B10" sqref="B10:C10"/>
    </sheetView>
  </sheetViews>
  <sheetFormatPr baseColWidth="10" defaultColWidth="0" defaultRowHeight="14.4" x14ac:dyDescent="0.3"/>
  <cols>
    <col min="1" max="1" width="72.88671875" customWidth="1"/>
    <col min="2" max="2" width="39.88671875" customWidth="1"/>
    <col min="3" max="3" width="96.44140625" customWidth="1"/>
    <col min="4" max="16384" width="11.44140625" hidden="1"/>
  </cols>
  <sheetData>
    <row r="1" spans="1:6" ht="25.8" x14ac:dyDescent="0.3">
      <c r="A1" s="93" t="s">
        <v>174</v>
      </c>
      <c r="B1" s="93"/>
      <c r="C1" s="93"/>
    </row>
    <row r="2" spans="1:6" x14ac:dyDescent="0.3">
      <c r="A2" s="20" t="s">
        <v>56</v>
      </c>
      <c r="B2" s="83" t="str">
        <f>'[2]AUTOS NOTA 321'!B2:C2</f>
        <v xml:space="preserve">SINIESTRO   LEGIS </v>
      </c>
      <c r="C2" s="84"/>
    </row>
    <row r="3" spans="1:6" x14ac:dyDescent="0.3">
      <c r="A3" s="5" t="s">
        <v>58</v>
      </c>
      <c r="B3" s="56" t="str">
        <f>'[3]GENERALES NOTA 322'!B2:C2</f>
        <v xml:space="preserve">Radicado </v>
      </c>
      <c r="C3" s="56"/>
    </row>
    <row r="4" spans="1:6" x14ac:dyDescent="0.3">
      <c r="A4" s="5" t="s">
        <v>59</v>
      </c>
      <c r="B4" s="56" t="str">
        <f>'[3]GENERALES NOTA 322'!B3:C3</f>
        <v>JUZGADO</v>
      </c>
      <c r="C4" s="56"/>
    </row>
    <row r="5" spans="1:6" x14ac:dyDescent="0.3">
      <c r="A5" s="5" t="s">
        <v>60</v>
      </c>
      <c r="B5" s="56" t="str">
        <f>'[3]GENERALES NOTA 322'!B4:C4</f>
        <v xml:space="preserve">NOMBRE Y APELLIDOS DE  LOS DEMANDADOS </v>
      </c>
      <c r="C5" s="56"/>
    </row>
    <row r="6" spans="1:6" x14ac:dyDescent="0.3">
      <c r="A6" s="5" t="s">
        <v>61</v>
      </c>
      <c r="B6" s="56" t="str">
        <f>'[3]GENERALES NOTA 322'!B5:C5</f>
        <v>COLOCAR LOS NOMBRES Y APELLIDOS, SU CALIDAD (HERMANO, HIJO ETC)  PARA LOS CONYUGES E HIJOS COLOCAR LA FECHA DE NACIMIENTO.</v>
      </c>
      <c r="C6" s="56"/>
    </row>
    <row r="7" spans="1:6" x14ac:dyDescent="0.3">
      <c r="A7" s="5" t="s">
        <v>62</v>
      </c>
      <c r="B7" s="56" t="str">
        <f>'[3]GENERALES NOTA 322'!B6:C6</f>
        <v>LLAMADA EN GARANTIA</v>
      </c>
      <c r="C7" s="56"/>
    </row>
    <row r="8" spans="1:6" x14ac:dyDescent="0.3">
      <c r="A8" s="5" t="s">
        <v>175</v>
      </c>
      <c r="B8" s="56" t="str">
        <f>'[3]GENERALES NOTA 325'!B8:C8</f>
        <v>PROBABLE GENERALES</v>
      </c>
      <c r="C8" s="56"/>
    </row>
    <row r="9" spans="1:6" x14ac:dyDescent="0.3">
      <c r="A9" s="5" t="s">
        <v>176</v>
      </c>
      <c r="B9" s="56"/>
      <c r="C9" s="56"/>
    </row>
    <row r="10" spans="1:6" ht="111" customHeight="1" x14ac:dyDescent="0.3">
      <c r="A10" s="5" t="s">
        <v>177</v>
      </c>
      <c r="B10" s="56"/>
      <c r="C10" s="56"/>
    </row>
    <row r="11" spans="1:6" ht="21" customHeight="1" x14ac:dyDescent="0.3">
      <c r="A11" s="124"/>
      <c r="B11" s="124"/>
      <c r="C11" s="124"/>
      <c r="E11" t="s">
        <v>115</v>
      </c>
      <c r="F11" s="22">
        <v>0.7</v>
      </c>
    </row>
    <row r="12" spans="1:6" hidden="1" x14ac:dyDescent="0.3">
      <c r="A12" s="125"/>
      <c r="B12" s="125"/>
      <c r="C12" s="125"/>
      <c r="E12" t="s">
        <v>117</v>
      </c>
      <c r="F12" s="23">
        <v>0.3</v>
      </c>
    </row>
    <row r="13" spans="1:6" ht="18" x14ac:dyDescent="0.3">
      <c r="A13" s="126" t="s">
        <v>178</v>
      </c>
      <c r="B13" s="126"/>
      <c r="C13" s="126"/>
    </row>
    <row r="14" spans="1:6" x14ac:dyDescent="0.3">
      <c r="A14" s="37" t="s">
        <v>118</v>
      </c>
      <c r="B14" s="98" t="s">
        <v>179</v>
      </c>
      <c r="C14" s="99"/>
    </row>
    <row r="15" spans="1:6" ht="28.8" x14ac:dyDescent="0.3">
      <c r="A15" s="21" t="s">
        <v>120</v>
      </c>
      <c r="B15" s="127">
        <f>((C17+C18+C20+C21+C25+C23+C27+C29+C24+C28)-C32)*C31*C33</f>
        <v>1000000000</v>
      </c>
      <c r="C15" s="127"/>
    </row>
    <row r="16" spans="1:6" x14ac:dyDescent="0.3">
      <c r="A16" s="7" t="s">
        <v>121</v>
      </c>
      <c r="B16" s="128" t="s">
        <v>110</v>
      </c>
      <c r="C16" s="129"/>
    </row>
    <row r="17" spans="1:3" x14ac:dyDescent="0.3">
      <c r="A17" s="96"/>
      <c r="B17" s="35" t="s">
        <v>111</v>
      </c>
      <c r="C17" s="30">
        <v>1000000000</v>
      </c>
    </row>
    <row r="18" spans="1:3" x14ac:dyDescent="0.3">
      <c r="A18" s="97"/>
      <c r="B18" s="35" t="s">
        <v>112</v>
      </c>
      <c r="C18" s="30">
        <v>0</v>
      </c>
    </row>
    <row r="19" spans="1:3" x14ac:dyDescent="0.3">
      <c r="A19" s="97"/>
      <c r="B19" s="103" t="s">
        <v>122</v>
      </c>
      <c r="C19" s="104"/>
    </row>
    <row r="20" spans="1:3" x14ac:dyDescent="0.3">
      <c r="A20" s="97"/>
      <c r="B20" s="35" t="s">
        <v>113</v>
      </c>
      <c r="C20" s="30">
        <v>0</v>
      </c>
    </row>
    <row r="21" spans="1:3" ht="28.8" x14ac:dyDescent="0.3">
      <c r="A21" s="97"/>
      <c r="B21" s="35" t="s">
        <v>123</v>
      </c>
      <c r="C21" s="30">
        <v>0</v>
      </c>
    </row>
    <row r="22" spans="1:3" x14ac:dyDescent="0.3">
      <c r="A22" s="97"/>
      <c r="B22" s="103" t="s">
        <v>124</v>
      </c>
      <c r="C22" s="104"/>
    </row>
    <row r="23" spans="1:3" x14ac:dyDescent="0.3">
      <c r="A23" s="97"/>
      <c r="B23" s="35" t="s">
        <v>125</v>
      </c>
      <c r="C23" s="30">
        <v>0</v>
      </c>
    </row>
    <row r="24" spans="1:3" x14ac:dyDescent="0.3">
      <c r="A24" s="97"/>
      <c r="B24" s="35" t="s">
        <v>111</v>
      </c>
      <c r="C24" s="30">
        <v>0</v>
      </c>
    </row>
    <row r="25" spans="1:3" x14ac:dyDescent="0.3">
      <c r="A25" s="97"/>
      <c r="B25" s="35" t="s">
        <v>112</v>
      </c>
      <c r="C25" s="30">
        <v>0</v>
      </c>
    </row>
    <row r="26" spans="1:3" x14ac:dyDescent="0.3">
      <c r="A26" s="97"/>
      <c r="B26" s="103" t="s">
        <v>126</v>
      </c>
      <c r="C26" s="104"/>
    </row>
    <row r="27" spans="1:3" x14ac:dyDescent="0.3">
      <c r="A27" s="97"/>
      <c r="B27" s="35"/>
      <c r="C27" s="30"/>
    </row>
    <row r="28" spans="1:3" x14ac:dyDescent="0.3">
      <c r="A28" s="97"/>
      <c r="B28" s="35" t="s">
        <v>111</v>
      </c>
      <c r="C28" s="30">
        <v>0</v>
      </c>
    </row>
    <row r="29" spans="1:3" x14ac:dyDescent="0.3">
      <c r="A29" s="97"/>
      <c r="B29" s="35" t="s">
        <v>112</v>
      </c>
      <c r="C29" s="30">
        <v>0</v>
      </c>
    </row>
    <row r="30" spans="1:3" x14ac:dyDescent="0.3">
      <c r="A30" s="97"/>
      <c r="B30" s="103" t="s">
        <v>127</v>
      </c>
      <c r="C30" s="104"/>
    </row>
    <row r="31" spans="1:3" x14ac:dyDescent="0.3">
      <c r="A31" s="97"/>
      <c r="B31" s="35" t="s">
        <v>128</v>
      </c>
      <c r="C31" s="31">
        <v>1</v>
      </c>
    </row>
    <row r="32" spans="1:3" x14ac:dyDescent="0.3">
      <c r="A32" s="97"/>
      <c r="B32" s="35" t="s">
        <v>68</v>
      </c>
      <c r="C32" s="32">
        <v>0</v>
      </c>
    </row>
    <row r="33" spans="1:3" x14ac:dyDescent="0.3">
      <c r="A33" s="97"/>
      <c r="B33" s="35" t="s">
        <v>130</v>
      </c>
      <c r="C33" s="31">
        <v>1</v>
      </c>
    </row>
    <row r="34" spans="1:3" x14ac:dyDescent="0.3">
      <c r="A34" s="24" t="s">
        <v>131</v>
      </c>
      <c r="B34" s="100">
        <f>IFERROR(B15*(VLOOKUP(B14,E11:F13,2,0)),16666)</f>
        <v>16666</v>
      </c>
      <c r="C34" s="100"/>
    </row>
  </sheetData>
  <mergeCells count="21">
    <mergeCell ref="A17:A33"/>
    <mergeCell ref="B30:C30"/>
    <mergeCell ref="B34:C34"/>
    <mergeCell ref="B14:C14"/>
    <mergeCell ref="B7:C7"/>
    <mergeCell ref="B8:C8"/>
    <mergeCell ref="B9:C9"/>
    <mergeCell ref="B10:C10"/>
    <mergeCell ref="A11:C12"/>
    <mergeCell ref="A13:C13"/>
    <mergeCell ref="B15:C15"/>
    <mergeCell ref="B22:C22"/>
    <mergeCell ref="B19:C19"/>
    <mergeCell ref="B16:C16"/>
    <mergeCell ref="B26:C26"/>
    <mergeCell ref="B6:C6"/>
    <mergeCell ref="A1:C1"/>
    <mergeCell ref="B2:C2"/>
    <mergeCell ref="B3:C3"/>
    <mergeCell ref="B4:C4"/>
    <mergeCell ref="B5:C5"/>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CEFB444A-EC38-4648-8B2D-12130F930E0D}">
          <x14:formula1>
            <xm:f>Hoja2!$L$9:$L$13</xm:f>
          </x14:formula1>
          <xm:sqref>B27</xm:sqref>
        </x14:dataValidation>
        <x14:dataValidation type="list" allowBlank="1" showInputMessage="1" showErrorMessage="1" xr:uid="{4EB0E707-0728-49EB-B78F-45203B392D79}">
          <x14:formula1>
            <xm:f>Hoja2!$F$1:$F$3</xm:f>
          </x14:formula1>
          <xm:sqref>B14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workbookViewId="0">
      <selection activeCell="F1" sqref="F1:G3"/>
    </sheetView>
  </sheetViews>
  <sheetFormatPr baseColWidth="10" defaultColWidth="11.44140625" defaultRowHeight="14.4" x14ac:dyDescent="0.3"/>
  <cols>
    <col min="4" max="4" width="20.109375" bestFit="1" customWidth="1"/>
    <col min="5" max="5" width="42.88671875" bestFit="1" customWidth="1"/>
    <col min="12" max="12" width="30.44140625" customWidth="1"/>
    <col min="13" max="13" width="16" customWidth="1"/>
  </cols>
  <sheetData>
    <row r="1" spans="1:15" x14ac:dyDescent="0.3">
      <c r="A1" s="9" t="s">
        <v>69</v>
      </c>
      <c r="B1" t="s">
        <v>74</v>
      </c>
      <c r="C1" s="9" t="s">
        <v>76</v>
      </c>
      <c r="D1" s="9" t="s">
        <v>180</v>
      </c>
      <c r="E1" s="3" t="s">
        <v>82</v>
      </c>
      <c r="F1" s="2" t="s">
        <v>115</v>
      </c>
      <c r="G1" s="4">
        <v>0</v>
      </c>
      <c r="H1" t="s">
        <v>181</v>
      </c>
      <c r="I1" t="s">
        <v>182</v>
      </c>
      <c r="K1" t="s">
        <v>183</v>
      </c>
      <c r="L1" s="28" t="s">
        <v>10</v>
      </c>
      <c r="M1" t="s">
        <v>70</v>
      </c>
      <c r="N1" t="s">
        <v>115</v>
      </c>
      <c r="O1" t="s">
        <v>184</v>
      </c>
    </row>
    <row r="2" spans="1:15" x14ac:dyDescent="0.3">
      <c r="A2" t="s">
        <v>70</v>
      </c>
      <c r="B2" t="s">
        <v>140</v>
      </c>
      <c r="C2" t="s">
        <v>185</v>
      </c>
      <c r="D2" s="2" t="s">
        <v>186</v>
      </c>
      <c r="E2" s="1" t="s">
        <v>187</v>
      </c>
      <c r="F2" s="2" t="s">
        <v>179</v>
      </c>
      <c r="G2" s="4">
        <v>0.7</v>
      </c>
      <c r="H2" t="s">
        <v>188</v>
      </c>
      <c r="I2" t="s">
        <v>189</v>
      </c>
      <c r="K2" t="s">
        <v>8</v>
      </c>
      <c r="L2" s="28" t="s">
        <v>190</v>
      </c>
      <c r="M2" t="s">
        <v>191</v>
      </c>
      <c r="N2" t="s">
        <v>117</v>
      </c>
      <c r="O2" t="s">
        <v>140</v>
      </c>
    </row>
    <row r="3" spans="1:15" x14ac:dyDescent="0.3">
      <c r="A3" t="s">
        <v>191</v>
      </c>
      <c r="C3" t="s">
        <v>192</v>
      </c>
      <c r="D3" s="2" t="s">
        <v>193</v>
      </c>
      <c r="E3" s="1" t="s">
        <v>83</v>
      </c>
      <c r="F3" s="2" t="s">
        <v>117</v>
      </c>
      <c r="G3" s="4">
        <v>0.3</v>
      </c>
      <c r="H3" t="s">
        <v>28</v>
      </c>
      <c r="I3" t="s">
        <v>194</v>
      </c>
      <c r="L3" s="28" t="s">
        <v>195</v>
      </c>
      <c r="M3" t="s">
        <v>196</v>
      </c>
      <c r="N3" t="s">
        <v>179</v>
      </c>
    </row>
    <row r="4" spans="1:15" x14ac:dyDescent="0.3">
      <c r="A4" t="s">
        <v>196</v>
      </c>
      <c r="C4" t="s">
        <v>77</v>
      </c>
      <c r="E4" s="1" t="s">
        <v>197</v>
      </c>
      <c r="H4" t="s">
        <v>198</v>
      </c>
      <c r="I4" t="s">
        <v>199</v>
      </c>
      <c r="L4" t="s">
        <v>200</v>
      </c>
    </row>
    <row r="5" spans="1:15" x14ac:dyDescent="0.3">
      <c r="A5" t="s">
        <v>201</v>
      </c>
      <c r="E5" s="1" t="s">
        <v>202</v>
      </c>
      <c r="H5" t="s">
        <v>203</v>
      </c>
      <c r="I5" t="s">
        <v>35</v>
      </c>
      <c r="L5" s="28" t="s">
        <v>204</v>
      </c>
    </row>
    <row r="6" spans="1:15" x14ac:dyDescent="0.3">
      <c r="E6" s="1" t="s">
        <v>205</v>
      </c>
      <c r="I6" t="s">
        <v>206</v>
      </c>
      <c r="L6" s="28" t="s">
        <v>207</v>
      </c>
    </row>
    <row r="7" spans="1:15" x14ac:dyDescent="0.3">
      <c r="E7" s="1" t="s">
        <v>208</v>
      </c>
      <c r="I7" t="s">
        <v>209</v>
      </c>
      <c r="L7" s="28" t="s">
        <v>210</v>
      </c>
    </row>
    <row r="8" spans="1:15" x14ac:dyDescent="0.3">
      <c r="E8" s="1" t="s">
        <v>211</v>
      </c>
      <c r="L8" s="28" t="s">
        <v>124</v>
      </c>
    </row>
    <row r="9" spans="1:15" x14ac:dyDescent="0.3">
      <c r="L9" s="28" t="s">
        <v>212</v>
      </c>
    </row>
    <row r="10" spans="1:15" x14ac:dyDescent="0.3">
      <c r="L10" s="28" t="s">
        <v>213</v>
      </c>
    </row>
    <row r="11" spans="1:15" x14ac:dyDescent="0.3">
      <c r="L11" s="28" t="s">
        <v>214</v>
      </c>
    </row>
    <row r="12" spans="1:15" x14ac:dyDescent="0.3">
      <c r="L12" s="28" t="s">
        <v>215</v>
      </c>
    </row>
    <row r="13" spans="1:15" x14ac:dyDescent="0.3">
      <c r="L13" s="28" t="s">
        <v>216</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AUTOS  NOTA 322</vt:lpstr>
      <vt:lpstr>AUTOS NOTA 321</vt:lpstr>
      <vt:lpstr>AUTOS NOTA 324-478</vt:lpstr>
      <vt:lpstr>TASACION </vt:lpstr>
      <vt:lpstr>AUTOS NOTA 325</vt:lpstr>
      <vt:lpstr>CONCEPTO DE CONCILIACIÓN 330 </vt:lpstr>
      <vt:lpstr>CAMBIO DE CONTINGENCIA 423</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santiago mejia fierro</cp:lastModifiedBy>
  <cp:revision/>
  <dcterms:created xsi:type="dcterms:W3CDTF">2020-12-07T14:41:17Z</dcterms:created>
  <dcterms:modified xsi:type="dcterms:W3CDTF">2025-03-17T15:15:43Z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