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d.docs.live.net/35dcfe38432bf625/Escritorio/GHA/CONTESTACIONES DEMANDA/ACCIDENTES DE TRANSITO/INFORMES INICIALES/"/>
    </mc:Choice>
  </mc:AlternateContent>
  <xr:revisionPtr revIDLastSave="23" documentId="8_{FDB91FC6-07E3-4616-879D-67E585F33D2A}" xr6:coauthVersionLast="47" xr6:coauthVersionMax="47" xr10:uidLastSave="{D51ED01B-17CF-4AE1-A6C9-7D03ED7AA90C}"/>
  <bookViews>
    <workbookView xWindow="-108" yWindow="-108" windowWidth="23256" windowHeight="12456"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1" l="1"/>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9" i="11" l="1"/>
  <c r="B8" i="12"/>
  <c r="B10" i="9"/>
  <c r="B2" i="9"/>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<sst xmlns="http://schemas.openxmlformats.org/spreadsheetml/2006/main" count="326" uniqueCount="221">
  <si>
    <t>SOLICITUD DE ANTECEDENTES -ABOGADO EXTERNO-</t>
  </si>
  <si>
    <t>RADICADO(23 DIGITOS)</t>
  </si>
  <si>
    <t>JUZGADO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</si>
  <si>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</si>
  <si>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</si>
  <si>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</si>
  <si>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</si>
  <si>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</si>
  <si>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</si>
  <si>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</si>
  <si>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</si>
  <si>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</si>
  <si>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</si>
  <si>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</si>
  <si>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</si>
  <si>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</si>
  <si>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</si>
  <si>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</si>
  <si>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</si>
  <si>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</si>
  <si>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</si>
  <si>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</si>
  <si>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</si>
  <si>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</si>
  <si>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</si>
  <si>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</si>
  <si>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</si>
  <si>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</si>
  <si>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</si>
  <si>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</si>
  <si>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</si>
  <si>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</si>
  <si>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</si>
  <si>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</si>
  <si>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REMISION DE ANTECEDENTES - ABOGADO INTERNO-</t>
  </si>
  <si>
    <t>SINIESTRO - APLICATIVO</t>
  </si>
  <si>
    <t>SINIESTRO   APL</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</si>
  <si>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</si>
  <si>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</si>
  <si>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</si>
  <si>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</si>
  <si>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</si>
  <si>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</si>
  <si>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</si>
  <si>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</si>
  <si>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</si>
  <si>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</si>
  <si>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</si>
  <si>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</si>
  <si>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</si>
  <si>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</si>
  <si>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</si>
  <si>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</si>
  <si>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</si>
  <si>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</si>
  <si>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</si>
  <si>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</si>
  <si>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</si>
  <si>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</si>
  <si>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</si>
  <si>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</si>
  <si>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</si>
  <si>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</si>
  <si>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</si>
  <si>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</si>
  <si>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</si>
  <si>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</si>
  <si>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</si>
  <si>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</si>
  <si>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</si>
  <si>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</si>
  <si>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</si>
  <si>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</si>
  <si>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</si>
  <si>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</si>
  <si>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</si>
  <si>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</si>
  <si>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</si>
  <si>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</si>
  <si>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</si>
  <si>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</si>
  <si>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</si>
  <si>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</si>
  <si>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</si>
  <si>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</si>
  <si>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</si>
  <si>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</si>
  <si>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</si>
  <si>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</si>
  <si>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</si>
  <si>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</si>
  <si>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</si>
  <si>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</si>
  <si>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</si>
  <si>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</si>
  <si>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</si>
  <si>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</si>
  <si>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</si>
  <si>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</si>
  <si>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</si>
  <si>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</si>
  <si>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</si>
  <si>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</si>
  <si>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</si>
  <si>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</si>
  <si>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</si>
  <si>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</si>
  <si>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</si>
  <si>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</si>
  <si>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</si>
  <si>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</si>
  <si>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</si>
  <si>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</si>
  <si>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</si>
  <si>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</si>
  <si>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</si>
  <si>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</si>
  <si>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</si>
  <si>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</si>
  <si>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</si>
  <si>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</si>
  <si>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</si>
  <si>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</si>
  <si>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</si>
  <si>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</si>
  <si>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</si>
  <si>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</si>
  <si>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</si>
  <si>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</si>
  <si>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</si>
  <si>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</si>
  <si>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</si>
  <si>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</si>
  <si>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</si>
  <si>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</si>
  <si>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</si>
  <si>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</si>
  <si>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</si>
  <si>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</si>
  <si>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</si>
  <si>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</si>
  <si>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</si>
  <si>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</si>
  <si>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</si>
  <si>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</si>
  <si>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</si>
  <si>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</si>
  <si>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</si>
  <si>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</si>
  <si>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</si>
  <si>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</si>
  <si>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</si>
  <si>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</si>
  <si>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SI</t>
  </si>
  <si>
    <t>CLASE DE REASEGURO</t>
  </si>
  <si>
    <t xml:space="preserve">Situcion Laboral </t>
  </si>
  <si>
    <t>Acompañante motorista</t>
  </si>
  <si>
    <t>LLAMADA EN GARANTIA</t>
  </si>
  <si>
    <t>OCURRENCIA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</si>
  <si>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</si>
  <si>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</si>
  <si>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</si>
  <si>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</si>
  <si>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</si>
  <si>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</si>
  <si>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</si>
  <si>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</si>
  <si>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</si>
  <si>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</si>
  <si>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</si>
  <si>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</si>
  <si>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</si>
  <si>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</si>
  <si>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</si>
  <si>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</si>
  <si>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</si>
  <si>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</si>
  <si>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</si>
  <si>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</si>
  <si>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</si>
  <si>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</si>
  <si>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</si>
  <si>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</si>
  <si>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</si>
  <si>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</si>
  <si>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</si>
  <si>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</si>
  <si>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</si>
  <si>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</si>
  <si>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</si>
  <si>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</si>
  <si>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</si>
  <si>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</si>
  <si>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</si>
  <si>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</si>
  <si>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500064089002-2023-00534-00 </t>
  </si>
  <si>
    <t>SEGUNDO (2°) PROMISCUO MUNICIPAL DE ACACIAS - META</t>
  </si>
  <si>
    <t>JAVIER HERNAN RODRIGUEZ PINTO Y ALLIANZ SEGUROS S.A.</t>
  </si>
  <si>
    <t xml:space="preserve">JOHANA SIRLEY TRUJILLO RIVERA (VÍCTIMA); ALVARO SOTO SUAREZ (CONYUGE) </t>
  </si>
  <si>
    <t>JOHANA SIRLEY TRUJILLO RIVERA</t>
  </si>
  <si>
    <t>MZ R CASA 9 VILLA MANUELA (ACACIAS-META)</t>
  </si>
  <si>
    <t>johanasir40@hotmail.com</t>
  </si>
  <si>
    <t>Casada</t>
  </si>
  <si>
    <t>31 años</t>
  </si>
  <si>
    <t>N/A</t>
  </si>
  <si>
    <t>Bachiller</t>
  </si>
  <si>
    <t>25 de octubre de 2022</t>
  </si>
  <si>
    <t>1. El 25 de octubre de 2022 a las 07:00 a.m. aproximadamente en la Avenida 23 con Calle 29B de Acacias, se presentó un accidente de tránsito en el que se vio involucrada la señora Johana Sirley Trujillo en calidad de conductora de vehículo tipo motocicleta de placas MQE18F y el señor Javier Hernán Rodriguez Pinto, en calidad de conductor del vehículo de placas DAS-274.
2. Como consecuencia del accidente se efectuó el Informe Policial de Accidente de Tránsito No. A0001456860 en donde se determinó como HIPÓTESIS la número 157 al vehículo 1 de placas DAS274 especificada como: “no tener precaución".
3. Alega la demandante que como consecuencia del accidente de tránsito, presentó: Desviación del tabique nasal, Traumatismo superficial de la cabeza, Contusión del hombro y del brazo, Trauma craneano moderado, Trauma en región facial, Contusión en hombro derecho, y Herida del parpado y de la región periocular.
4. La señora JOHANA SIRLEY TRUJILLO RIVERA, asistió al Instituto Nacional de Medicina Legal y Ciencias Forenses, quienes emitieron Informe Pericial de Clínica Forense fechado del 31 de octubre de 2022, donde le fue ordenada una incapacidad médico legal PROVISIONAL de VEINTICINCO (25) DÍAS.
5. El 24 de abril de 2023, se emitió dictamen de pérdida de capacidad laboral con número de radicación 21315 por parte de la Junta de Calificación de invalidez del Meta,  a través del cual otorgó unl11.1%, con fecha de estructuración del 25 de octubre de 2022.</t>
  </si>
  <si>
    <t>JAVIER HERNAN RODRIGUEZ PINTO</t>
  </si>
  <si>
    <t>DAS-274</t>
  </si>
  <si>
    <t>11 de abril de 2024</t>
  </si>
  <si>
    <t>13 de enero de 2025</t>
  </si>
  <si>
    <t>10 de febrero de 2025</t>
  </si>
  <si>
    <t>Daño a la vida en relación</t>
  </si>
  <si>
    <t>Dañoa la vida de relación</t>
  </si>
  <si>
    <t>EXCEPCIONES DE MÉRITO O FONDO FRENTE A LA DEMANDA
1. INEXISTENCIA DE RESPONSABILIDAD A CARGO DE LOS DEMANDADOS COMO CONSECUENCIA DEL HECHO EXCLUSIVO DE LA VÍCTIMA.
2. INEXISTENCIA DE RESPONSABILIDAD A CARGO DEL DEMANDADO POR LAFALTA DE PRUEBA DEL NEXO CAUSAL.
3. ANULACIÓN DE LA PRESUNCIÓN DE CULPA POR LA CONCURRENCIA DE ACTIVIDADES PELIGROSAS
4. REDUCCIÓN DE LA INDEMNIZACIÓN COMO CONSECUENCIA DE LA INCIDENCIA DE LA CONDUCTA DE LA VÍCTIMA EN LA PRODUCCIÓN DEL DAÑO.
5. IMPROCEDENCIA DEL RECONOCIMIENTO DEL DAÑO MORAL POR TASACIÓN EXORBITANTE DEL PERJUICIO
6. TASACIÓN EXORBITANTE DEL DAÑO A LA VIDA EN RELACIÓN E IMPROCEDENCIA DEL RECONOCIMIENTO DE ESTE CONCEPTO.
7. IMPROCEDENCIA DEL RECONOCIMIENTO DEL LUCRO CESANTE
8. GENÉRICA O INNOMINADA
EXCEPCIONES DE FONDO FRENTE AL CONTRATO DE SEGURO
1. INEXISTENCIA DE OBLIGACIÓN DE INDEMNIZAR POR INCUMPLIMIENTO DE LAS CARGAS DEL ARTÍCULO 1077 DEL CÓDIGO DE COMERCIO.
2. RIESGOS EXPRESAMENTE EXCLUIDOS EN LA PÓLIZA DE SEGURO DE AUTOMÓVILES INDIVIDUAL LIVIANOS PARTICULARES No. 023038866 / 0.
3. CARÁCTER MERAMENTE INDEMNIZATORIO QUE REVISTEN LOS CONTRATOS DE SEGUROS.
4. PRESCRIPCIÓN DE LA ACCIÓN DERIVADA DEL CONTRATO DE SEGURO
5. EN CUALQUIER CASO, DE NINGUNA FORMA SE PODRÁ EXCEDER EL LÍMITE DEL VALOR ASEGURADO
6. DISPONIBILIDAD DEL VALOR ASEGURADO
7. GENÉRICA O INNOMINADA
EXCEPCIONES DE MÉRITO FRENTE AL LLAMAMIENTO EN GARANTÍA
1. INEXISTENCIA DE OBLIGACIÓN INDEMNIZATORIA POR CUANTO NO SE HA REALIZADO EL RIESGO ASEGURADO EN LA PÓLIZA DE SEGURO AUTOMÓVILES INDIVIDUAL LIVIANOS PARTICULARES NO 023038866/0 – ARTÍCULO 1072 DEL CÓDIGO DE COMERCIO
2. RIESGOS EXPRESAMENTE EXCLUIDOS EN LA PÓLIZA DE SEGURO AUTOMOVILES INDIVIDUAL LIVIANOS PARTICULARES NO. 023038866 / 0.
3. CARÁCTER MERAMENTE INDEMNIZATORIO QUE REVISTEN LOS CONTRATOS DE SEGUROS.
4. EN CUALQUIER CASO, DE NINGUNA FORMA SE PODRÁ EXCEDER EL LÍMITE DEL VALOR ASEGURADO.
5. DISPONIBILIDAD DE LA SUMA ASEGURADA
6. PRESCRIPCIÓN DE LAS ACCIONES DERIVADAS DEL CONTRATO DE SEGURO
7. GENÉRICA O INNOMINADA Y OTRAS.</t>
  </si>
  <si>
    <t>23038866/0</t>
  </si>
  <si>
    <t>03/01/2022 hasta las 24:00 horas del 02/01/2023.</t>
  </si>
  <si>
    <t>X</t>
  </si>
  <si>
    <t>La contingencia se califica como PROBABLE, toda vez que la poliza presta cobertura y se encuentra probada la responsabilidad del conductor del vehiculo asegurado, sin embargo se avisora una concurrencia de causas puesto que en el Informe Policial de Accidente de Tránsito No. A0001456860 se codifico la hipotesis del accidente para ambos conductores, incluida la victima. 
Lo primero que debe tomarse en consideración es que la Póliza Seguro de Automóviles Individual Livianos Particulares No. 023038866/0, cuyo asegurado es el señor Javier Hernán Rodríguez Pinto, presta cobertura material y temporal de conformidad con los hechos y pretensiones expuestas en el líbelo de la demanda. Frente a la cobertura temporal, se precisa que el accidente de tránsito ocurrió el 25 de octubre de 2022, es decir dentro de la limitación temporal de la Póliza en mención, comprendida desde el 03 de enero de 2022 hasta el 02 de enero de 2023, bajo la modalidad de ocurrencia. Aunado a ello, presta cobertura material en tanto ampara la Responsabilidad Civil Extracontractual, pretensión que se le endilga al extremo pasivo. 
Por otro lado, frente a la responsabilidad del asegurado, debe mencionarse que se encuentra acreditada de conformidad con el Informe Policial de Accidente de Tránsito No. A0001456860, en el cual se imputó como hipótesis del accidente la No. 157 con la anotación“Falta de precaución”, sin embargo, se destaca que el agente de tránsito en la casilla de observaciones indicó que la hipótesis era atribuible a ambos involucrados, el señor JAVIER HERNAN RODRIGUEZ PINTO en calidad de conductor del vehículo de placas DAS-274 y la señora JOHANA SIRLEY TRUJILLO RIVERA, en calidad de conductora del vehículo tipo motocicleta de placas MQE-18F. Lo anterior, refleja que en la producción del accidente intervinieron causalmente tanto el asegurado como la lesionada demandante, por lo tanto hay lugar a aplicar la reducción de la indemnizacion por la concurrencia, de tal manera que la propia victima debe soportar el 50% de responsabilidad y consecuente disminución de la indemnización. 
Lo anterior, sin perjuicio del carácter contingente del proceso.</t>
  </si>
  <si>
    <t>Como liquidación objetiva de perjuicios se llegó a $46.850.431. Lo anterior, con base en los siguientes fundamentos jurídicos: 
1.	Perjuicios morales: $30.000.000 
Se tomó como daño moral la suma de $15.000.000 para la víctima directa, la señora JOHANA SIRLEY TRUJILLO, y el monto de $15.000.000 para su cónyuge, el señor ALVARO SOTO SUAREZ.  Este valor se fijó teniendo en cuenta que la lesionada sufrió una desviación de tabique nasal, traumatismo de cabeza, contusiones de hombro y brazo y herida del parpado y la región periocular que le ocasionaron una incapacidad medico provisional de 25 días y una PCL del 11% certificada por la Junta de Calificación de Invalidez del Meta. En este sentido, tomando en consideración la jurisprudencia de la Corte Suprema de Justicia frente a eventos medianamente similares como por ejemplo en la sentencia SC5885 de 2016 en donde se reconoció $15.000.000 a la víctima y a cada uno de sus padres por las lesiones que le ocasionaron una PCL del 20,65%, es plausible reconocer las sumas propuestas. 
2.	Daño a la vida en relación: $24.000.0000
Se tomó como daño a la vida en relación la suma de $12.000.000 para la víctima directa, la señora JOHANA SIRLEY TRUJILLO, y el monto de $12.000.000 para su cónyuge, el señor ALVARO SOTO SUAREZ. Lo anterior, teniendo en cuenta que existe un dictamen de PCL de 11,1% en donde se establece las secuelas de deficiencia por desfiguración facial, teniendo en cuenta que la victima presenta una cicatriz en el región frontal, lo que puede ocasionar una afectación relacionada con su interacción con el nivel exterior, y además teniendo en cuenta que en el Dictamen se indica que la lesionada no completa arcos de movimiento en hombro, manifiesta dolor en cara, limitando el desarrollo de las actividades de la vida diaria, de la motricidad fina, ocupacional y laboral. Por ende, es necesario reconocer los valores propuestos.
3.	Lucro cesante: $39.700.861
Teniendo en cuenta que, si bien no acreditaron los ingresos devengados, lo cierto es que siguiendo los criterios jurisprudenciales de la Corte Suprema de Justicia debe presumirse que toda persona en edad productiva devenga al menos un ingreso de 1 SMLMV, por lo tanto, también se tendrá en cuenta la edad de la víctima a la fecha del accidente (31 años), la expectativa de vida de 54,4 años y la PCL del 11,1%. Aplicada a la formula correspondiente el valor de lucro cesante consolidado es la suma de $3.551.951,19 y el lucro cesante futuro por la suma de $36.148.910,49.
4. Frente al deducible, para el caso que nos ocupa no aplica deducible frente al amparo de RCE.
5. Teniendo en cuenta lo consignado en el IPAT frente a la responsabilidad atribuida a ambos vehículos, partiendo de la liquidación de $93.700.861, ante la concurrencia de causas, la indemnización debe reducirse en un 50%, que corresponde a la responsabilidad imputable a la propia víctima. Así las cosas, el valor final de la liquidación objetiva asciende a $46.850.431.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</si>
</sst>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quot;$&quot;\ #,##0"/>
    <numFmt numFmtId="165" formatCode="_-&quot;$&quot;\ * #,##0_-;\-&quot;$&quot;\ * #,##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xf numFmtId="165" fontId="1" fillId="0" borderId="0" applyFont="0" applyFill="0" applyBorder="0" applyAlignment="0" applyProtection="0"/>
  </cellStyleXfs>
  <cellXfs count="13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2" xfId="0"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14" fontId="0" fillId="7" borderId="2" xfId="0" applyNumberFormat="1" applyFill="1" applyBorder="1" applyAlignment="1">
      <alignment horizontal="justify" vertical="top"/>
    </xf>
    <xf numFmtId="14" fontId="0" fillId="7" borderId="3" xfId="0" applyNumberFormat="1" applyFill="1" applyBorder="1" applyAlignment="1">
      <alignment horizontal="justify" vertical="top"/>
    </xf>
    <xf numFmtId="0" fontId="0" fillId="7" borderId="5" xfId="0" applyFill="1" applyBorder="1" applyAlignment="1">
      <alignment horizontal="justify" vertical="top" wrapText="1"/>
    </xf>
    <xf numFmtId="0" fontId="0" fillId="7" borderId="7" xfId="0" applyFill="1" applyBorder="1" applyAlignment="1">
      <alignment horizontal="justify" vertical="top" wrapText="1"/>
    </xf>
    <xf numFmtId="0" fontId="0" fillId="7" borderId="12" xfId="0" applyFill="1" applyBorder="1" applyAlignment="1">
      <alignment horizontal="justify" vertical="top" wrapText="1"/>
    </xf>
    <xf numFmtId="0" fontId="0" fillId="7" borderId="8" xfId="0" applyFill="1" applyBorder="1" applyAlignment="1">
      <alignment horizontal="justify" vertical="top" wrapText="1"/>
    </xf>
    <xf numFmtId="0" fontId="0" fillId="7" borderId="13" xfId="0" applyFill="1" applyBorder="1" applyAlignment="1">
      <alignment horizontal="justify" vertical="top" wrapText="1"/>
    </xf>
    <xf numFmtId="0" fontId="0" fillId="7" borderId="14" xfId="0" applyFill="1" applyBorder="1" applyAlignment="1">
      <alignment horizontal="justify" vertical="top" wrapText="1"/>
    </xf>
    <xf numFmtId="0" fontId="0" fillId="7" borderId="2" xfId="0" applyFill="1" applyBorder="1" applyAlignment="1">
      <alignment horizontal="justify" vertical="top" wrapText="1"/>
    </xf>
    <xf numFmtId="0" fontId="0" fillId="7" borderId="3" xfId="0" applyFill="1" applyBorder="1" applyAlignment="1">
      <alignment horizontal="justify" vertical="top" wrapText="1"/>
    </xf>
    <xf numFmtId="0" fontId="7" fillId="0" borderId="2" xfId="3" applyBorder="1" applyAlignment="1">
      <alignment horizontal="justify" vertical="top" wrapText="1"/>
    </xf>
    <xf numFmtId="0" fontId="7" fillId="0" borderId="3"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6">
    <cellStyle name="Hipervínculo" xfId="3" builtinId="8"/>
    <cellStyle name="Moneda" xfId="4" builtinId="4"/>
    <cellStyle name="Moneda [0]" xfId="1" builtinId="7"/>
    <cellStyle name="Moneda [0] 2" xfId="5" xr:uid="{015BF134-61FA-4027-B9F2-9D2232D51D05}"/>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0</xdr:colOff>
      <xdr:row>88</xdr:row>
      <xdr:rowOff>10537</xdr:rowOff>
    </xdr:to>
    <xdr:pic>
      <xdr:nvPicPr>
        <xdr:cNvPr id="2" name="Imagen 1">
          <a:extLst>
            <a:ext uri="{FF2B5EF4-FFF2-40B4-BE49-F238E27FC236}">
              <a16:creationId xmlns:a16="http://schemas.microsoft.com/office/drawing/2014/main" id="{8AC34856-6231-46BA-AA78-3F69971F9A6C}"/>
            </a:ext>
          </a:extLst>
        </xdr:cNvPr>
        <xdr:cNvPicPr>
          <a:picLocks noChangeAspect="1"/>
        </xdr:cNvPicPr>
      </xdr:nvPicPr>
      <xdr:blipFill>
        <a:blip xmlns:r="http://schemas.openxmlformats.org/officeDocument/2006/relationships" r:embed="rId1"/>
        <a:stretch>
          <a:fillRect/>
        </a:stretch>
      </xdr:blipFill>
      <xdr:spPr>
        <a:xfrm>
          <a:off x="0" y="9304020"/>
          <a:ext cx="11757660" cy="6959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hanasir40@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4" zoomScale="85" zoomScaleNormal="85" workbookViewId="0">
      <selection activeCell="B6" sqref="B6:C6"/>
    </sheetView>
  </sheetViews>
  <sheetFormatPr baseColWidth="10" defaultColWidth="0" defaultRowHeight="14.4" x14ac:dyDescent="0.3"/>
  <cols>
    <col min="1" max="1" width="69.109375" style="8" customWidth="1"/>
    <col min="2" max="2" width="55.109375" style="8" customWidth="1"/>
    <col min="3" max="3" width="108.88671875" style="8" customWidth="1"/>
    <col min="4" max="16384" width="11.44140625" style="2" hidden="1"/>
  </cols>
  <sheetData>
    <row r="1" spans="1:3" ht="25.8" x14ac:dyDescent="0.3">
      <c r="A1" s="55" t="s">
        <v>0</v>
      </c>
      <c r="B1" s="55"/>
      <c r="C1" s="55"/>
    </row>
    <row r="2" spans="1:3" x14ac:dyDescent="0.3">
      <c r="A2" s="5" t="s">
        <v>1</v>
      </c>
      <c r="B2" s="60" t="s">
        <v>195</v>
      </c>
      <c r="C2" s="61"/>
    </row>
    <row r="3" spans="1:3" x14ac:dyDescent="0.3">
      <c r="A3" s="5" t="s">
        <v>2</v>
      </c>
      <c r="B3" s="56" t="s">
        <v>196</v>
      </c>
      <c r="C3" s="57"/>
    </row>
    <row r="4" spans="1:3" x14ac:dyDescent="0.3">
      <c r="A4" s="5" t="s">
        <v>3</v>
      </c>
      <c r="B4" s="56" t="s">
        <v>197</v>
      </c>
      <c r="C4" s="57"/>
    </row>
    <row r="5" spans="1:3" ht="31.5" customHeight="1" x14ac:dyDescent="0.3">
      <c r="A5" s="5" t="s">
        <v>4</v>
      </c>
      <c r="B5" s="56" t="s">
        <v>198</v>
      </c>
      <c r="C5" s="57"/>
    </row>
    <row r="6" spans="1:3" x14ac:dyDescent="0.3">
      <c r="A6" s="5" t="s">
        <v>5</v>
      </c>
      <c r="B6" s="56" t="s">
        <v>157</v>
      </c>
      <c r="C6" s="57"/>
    </row>
    <row r="7" spans="1:3" x14ac:dyDescent="0.3">
      <c r="A7" s="25" t="s">
        <v>7</v>
      </c>
      <c r="B7" s="56" t="s">
        <v>8</v>
      </c>
      <c r="C7" s="57"/>
    </row>
    <row r="8" spans="1:3" ht="23.1" customHeight="1" x14ac:dyDescent="0.3">
      <c r="A8" s="26" t="s">
        <v>9</v>
      </c>
      <c r="B8" s="56" t="s">
        <v>199</v>
      </c>
      <c r="C8" s="57"/>
    </row>
    <row r="9" spans="1:3" x14ac:dyDescent="0.3">
      <c r="A9" s="26" t="s">
        <v>10</v>
      </c>
      <c r="B9" s="56">
        <v>1030601836</v>
      </c>
      <c r="C9" s="57"/>
    </row>
    <row r="10" spans="1:3" x14ac:dyDescent="0.3">
      <c r="A10" s="26" t="s">
        <v>11</v>
      </c>
      <c r="B10" s="58" t="s">
        <v>200</v>
      </c>
      <c r="C10" s="59"/>
    </row>
    <row r="11" spans="1:3" ht="30" customHeight="1" x14ac:dyDescent="0.3">
      <c r="A11" s="27" t="s">
        <v>12</v>
      </c>
      <c r="B11" s="58">
        <v>3156382991</v>
      </c>
      <c r="C11" s="59"/>
    </row>
    <row r="12" spans="1:3" ht="30" customHeight="1" x14ac:dyDescent="0.3">
      <c r="A12" s="5" t="s">
        <v>13</v>
      </c>
      <c r="B12" s="75" t="s">
        <v>201</v>
      </c>
      <c r="C12" s="76"/>
    </row>
    <row r="13" spans="1:3" x14ac:dyDescent="0.3">
      <c r="A13" s="5" t="s">
        <v>14</v>
      </c>
      <c r="B13" s="56" t="s">
        <v>202</v>
      </c>
      <c r="C13" s="57"/>
    </row>
    <row r="14" spans="1:3" x14ac:dyDescent="0.3">
      <c r="A14" s="5" t="s">
        <v>15</v>
      </c>
      <c r="B14" s="63">
        <v>33500</v>
      </c>
      <c r="C14" s="64"/>
    </row>
    <row r="15" spans="1:3" x14ac:dyDescent="0.3">
      <c r="A15" s="5" t="s">
        <v>16</v>
      </c>
      <c r="B15" s="56" t="s">
        <v>203</v>
      </c>
      <c r="C15" s="57"/>
    </row>
    <row r="16" spans="1:3" x14ac:dyDescent="0.3">
      <c r="A16" s="5" t="s">
        <v>17</v>
      </c>
      <c r="B16" s="56" t="s">
        <v>204</v>
      </c>
      <c r="C16" s="57"/>
    </row>
    <row r="17" spans="1:3" ht="15" customHeight="1" x14ac:dyDescent="0.3">
      <c r="A17" s="5" t="s">
        <v>18</v>
      </c>
      <c r="B17" s="58" t="s">
        <v>170</v>
      </c>
      <c r="C17" s="59"/>
    </row>
    <row r="18" spans="1:3" x14ac:dyDescent="0.3">
      <c r="A18" s="5" t="s">
        <v>19</v>
      </c>
      <c r="B18" s="58" t="s">
        <v>205</v>
      </c>
      <c r="C18" s="59"/>
    </row>
    <row r="19" spans="1:3" ht="18.75" customHeight="1" x14ac:dyDescent="0.3">
      <c r="A19" s="5" t="s">
        <v>20</v>
      </c>
      <c r="B19" s="56" t="s">
        <v>204</v>
      </c>
      <c r="C19" s="57"/>
    </row>
    <row r="20" spans="1:3" x14ac:dyDescent="0.3">
      <c r="A20" s="5" t="s">
        <v>21</v>
      </c>
      <c r="B20" s="56">
        <v>1</v>
      </c>
      <c r="C20" s="57"/>
    </row>
    <row r="21" spans="1:3" ht="17.25" customHeight="1" x14ac:dyDescent="0.3">
      <c r="A21" s="5" t="s">
        <v>22</v>
      </c>
      <c r="B21" s="58" t="s">
        <v>176</v>
      </c>
      <c r="C21" s="59"/>
    </row>
    <row r="22" spans="1:3" x14ac:dyDescent="0.3">
      <c r="A22" s="26" t="s">
        <v>23</v>
      </c>
      <c r="B22" s="73" t="s">
        <v>206</v>
      </c>
      <c r="C22" s="74"/>
    </row>
    <row r="23" spans="1:3" x14ac:dyDescent="0.3">
      <c r="A23" s="26" t="s">
        <v>24</v>
      </c>
      <c r="B23" s="56" t="s">
        <v>204</v>
      </c>
      <c r="C23" s="57"/>
    </row>
    <row r="24" spans="1:3" x14ac:dyDescent="0.3">
      <c r="A24" s="26" t="s">
        <v>25</v>
      </c>
      <c r="B24" s="56" t="s">
        <v>204</v>
      </c>
      <c r="C24" s="57"/>
    </row>
    <row r="25" spans="1:3" x14ac:dyDescent="0.3">
      <c r="A25" s="62" t="s">
        <v>26</v>
      </c>
      <c r="B25" s="67" t="s">
        <v>207</v>
      </c>
      <c r="C25" s="68"/>
    </row>
    <row r="26" spans="1:3" x14ac:dyDescent="0.3">
      <c r="A26" s="62"/>
      <c r="B26" s="69"/>
      <c r="C26" s="70"/>
    </row>
    <row r="27" spans="1:3" ht="100.5" customHeight="1" x14ac:dyDescent="0.3">
      <c r="A27" s="62"/>
      <c r="B27" s="71"/>
      <c r="C27" s="72"/>
    </row>
    <row r="28" spans="1:3" x14ac:dyDescent="0.3">
      <c r="A28" s="26" t="s">
        <v>27</v>
      </c>
      <c r="B28" s="53" t="s">
        <v>208</v>
      </c>
      <c r="C28" s="54"/>
    </row>
    <row r="29" spans="1:3" x14ac:dyDescent="0.3">
      <c r="A29" s="26" t="s">
        <v>28</v>
      </c>
      <c r="B29" s="53">
        <v>1121416319</v>
      </c>
      <c r="C29" s="54"/>
    </row>
    <row r="30" spans="1:3" x14ac:dyDescent="0.3">
      <c r="A30" s="26" t="s">
        <v>29</v>
      </c>
      <c r="B30" s="53" t="s">
        <v>209</v>
      </c>
      <c r="C30" s="54"/>
    </row>
    <row r="31" spans="1:3" x14ac:dyDescent="0.3">
      <c r="A31" s="26" t="s">
        <v>30</v>
      </c>
      <c r="B31" s="56" t="s">
        <v>204</v>
      </c>
      <c r="C31" s="57"/>
    </row>
    <row r="32" spans="1:3" x14ac:dyDescent="0.3">
      <c r="A32" s="26" t="s">
        <v>31</v>
      </c>
      <c r="B32" s="65" t="s">
        <v>210</v>
      </c>
      <c r="C32" s="66"/>
    </row>
    <row r="33" spans="1:3" x14ac:dyDescent="0.3">
      <c r="A33" s="5" t="s">
        <v>32</v>
      </c>
      <c r="B33" s="63" t="s">
        <v>211</v>
      </c>
      <c r="C33" s="64"/>
    </row>
    <row r="34" spans="1:3" ht="43.2" x14ac:dyDescent="0.3">
      <c r="A34" s="5" t="s">
        <v>33</v>
      </c>
      <c r="B34" s="63" t="s">
        <v>212</v>
      </c>
      <c r="C34" s="64"/>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FB79930D-F573-4CE6-A9B6-05EC3B0D9E22}"/>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4" zoomScaleNormal="100" workbookViewId="0">
      <selection activeCell="A51" sqref="A51"/>
    </sheetView>
  </sheetViews>
  <sheetFormatPr baseColWidth="10" defaultColWidth="0" defaultRowHeight="14.4" x14ac:dyDescent="0.3"/>
  <cols>
    <col min="1" max="1" width="49.88671875" customWidth="1"/>
    <col min="2" max="2" width="31.44140625" customWidth="1"/>
    <col min="3" max="3" width="90.109375" customWidth="1"/>
    <col min="4" max="16384" width="11.44140625" hidden="1"/>
  </cols>
  <sheetData>
    <row r="1" spans="1:3" ht="25.8" x14ac:dyDescent="0.3">
      <c r="A1" s="97" t="s">
        <v>34</v>
      </c>
      <c r="B1" s="97"/>
      <c r="C1" s="97"/>
    </row>
    <row r="2" spans="1:3" ht="15.75" customHeight="1" x14ac:dyDescent="0.3">
      <c r="A2" s="20" t="s">
        <v>35</v>
      </c>
      <c r="B2" s="99" t="s">
        <v>36</v>
      </c>
      <c r="C2" s="100"/>
    </row>
    <row r="3" spans="1:3" s="2" customFormat="1" x14ac:dyDescent="0.3">
      <c r="A3" s="5" t="s">
        <v>37</v>
      </c>
      <c r="B3" s="83" t="str">
        <f>'AUTOS  NOTA 322'!B2:C2</f>
        <v xml:space="preserve">500064089002-2023-00534-00 </v>
      </c>
      <c r="C3" s="83"/>
    </row>
    <row r="4" spans="1:3" s="2" customFormat="1" x14ac:dyDescent="0.3">
      <c r="A4" s="5" t="s">
        <v>38</v>
      </c>
      <c r="B4" s="83" t="str">
        <f>'AUTOS  NOTA 322'!B3:C3</f>
        <v>SEGUNDO (2°) PROMISCUO MUNICIPAL DE ACACIAS - META</v>
      </c>
      <c r="C4" s="83"/>
    </row>
    <row r="5" spans="1:3" s="2" customFormat="1" x14ac:dyDescent="0.3">
      <c r="A5" s="5" t="s">
        <v>39</v>
      </c>
      <c r="B5" s="83" t="str">
        <f>'AUTOS  NOTA 322'!B4:C4</f>
        <v>JAVIER HERNAN RODRIGUEZ PINTO Y ALLIANZ SEGUROS S.A.</v>
      </c>
      <c r="C5" s="83"/>
    </row>
    <row r="6" spans="1:3" s="2" customFormat="1" x14ac:dyDescent="0.3">
      <c r="A6" s="5" t="s">
        <v>40</v>
      </c>
      <c r="B6" s="83" t="str">
        <f>'AUTOS  NOTA 322'!B5:C5</f>
        <v xml:space="preserve">JOHANA SIRLEY TRUJILLO RIVERA (VÍCTIMA); ALVARO SOTO SUAREZ (CONYUGE) </v>
      </c>
      <c r="C6" s="83"/>
    </row>
    <row r="7" spans="1:3" s="2" customFormat="1" x14ac:dyDescent="0.3">
      <c r="A7" s="5" t="s">
        <v>41</v>
      </c>
      <c r="B7" s="83" t="str">
        <f>'AUTOS  NOTA 322'!B6:C6</f>
        <v>LLAMADA EN GARANTIA</v>
      </c>
      <c r="C7" s="83"/>
    </row>
    <row r="8" spans="1:3" s="2" customFormat="1" x14ac:dyDescent="0.3">
      <c r="A8" s="29" t="s">
        <v>42</v>
      </c>
      <c r="B8" s="83" t="str">
        <f>'AUTOS  NOTA 322'!B7:C8</f>
        <v>JOHANA SIRLEY TRUJILLO RIVERA</v>
      </c>
      <c r="C8" s="83"/>
    </row>
    <row r="9" spans="1:3" x14ac:dyDescent="0.3">
      <c r="A9" s="20" t="s">
        <v>43</v>
      </c>
      <c r="B9" s="83" t="s">
        <v>216</v>
      </c>
      <c r="C9" s="83"/>
    </row>
    <row r="10" spans="1:3" x14ac:dyDescent="0.3">
      <c r="A10" s="20" t="s">
        <v>44</v>
      </c>
      <c r="B10" s="83" t="s">
        <v>185</v>
      </c>
      <c r="C10" s="83"/>
    </row>
    <row r="11" spans="1:3" x14ac:dyDescent="0.3">
      <c r="A11" s="20" t="s">
        <v>46</v>
      </c>
      <c r="B11" s="79">
        <v>4000000000</v>
      </c>
      <c r="C11" s="80"/>
    </row>
    <row r="12" spans="1:3" x14ac:dyDescent="0.3">
      <c r="A12" s="20" t="s">
        <v>47</v>
      </c>
      <c r="B12" s="79">
        <v>0</v>
      </c>
      <c r="C12" s="80"/>
    </row>
    <row r="13" spans="1:3" x14ac:dyDescent="0.3">
      <c r="A13" s="20" t="s">
        <v>48</v>
      </c>
      <c r="B13" s="56"/>
      <c r="C13" s="57"/>
    </row>
    <row r="14" spans="1:3" x14ac:dyDescent="0.3">
      <c r="A14" s="20" t="s">
        <v>49</v>
      </c>
      <c r="B14" s="98" t="s">
        <v>217</v>
      </c>
      <c r="C14" s="83"/>
    </row>
    <row r="15" spans="1:3" x14ac:dyDescent="0.3">
      <c r="A15" s="20" t="s">
        <v>50</v>
      </c>
      <c r="B15" s="83" t="s">
        <v>153</v>
      </c>
      <c r="C15" s="83"/>
    </row>
    <row r="16" spans="1:3" x14ac:dyDescent="0.3">
      <c r="A16" s="20" t="s">
        <v>51</v>
      </c>
      <c r="B16" s="83" t="s">
        <v>153</v>
      </c>
      <c r="C16" s="83"/>
    </row>
    <row r="17" spans="1:3" x14ac:dyDescent="0.3">
      <c r="A17" s="84" t="s">
        <v>52</v>
      </c>
      <c r="B17" s="83"/>
      <c r="C17" s="83"/>
    </row>
    <row r="18" spans="1:3" x14ac:dyDescent="0.3">
      <c r="A18" s="85"/>
      <c r="B18" s="10" t="s">
        <v>53</v>
      </c>
      <c r="C18" s="10" t="s">
        <v>54</v>
      </c>
    </row>
    <row r="19" spans="1:3" x14ac:dyDescent="0.3">
      <c r="A19" s="85"/>
      <c r="B19" s="6" t="s">
        <v>55</v>
      </c>
      <c r="C19" s="6"/>
    </row>
    <row r="20" spans="1:3" x14ac:dyDescent="0.3">
      <c r="A20" s="85"/>
      <c r="B20" s="6"/>
      <c r="C20" s="6"/>
    </row>
    <row r="21" spans="1:3" x14ac:dyDescent="0.3">
      <c r="A21" s="86"/>
      <c r="B21" s="6"/>
      <c r="C21" s="6"/>
    </row>
    <row r="22" spans="1:3" x14ac:dyDescent="0.3">
      <c r="A22" s="20" t="s">
        <v>56</v>
      </c>
      <c r="B22" s="83" t="s">
        <v>114</v>
      </c>
      <c r="C22" s="83"/>
    </row>
    <row r="23" spans="1:3" x14ac:dyDescent="0.3">
      <c r="A23" s="20" t="s">
        <v>57</v>
      </c>
      <c r="B23" s="87" t="s">
        <v>114</v>
      </c>
      <c r="C23" s="88"/>
    </row>
    <row r="24" spans="1:3" x14ac:dyDescent="0.3">
      <c r="A24" s="20" t="s">
        <v>58</v>
      </c>
      <c r="B24" s="83" t="s">
        <v>174</v>
      </c>
      <c r="C24" s="83"/>
    </row>
    <row r="25" spans="1:3" x14ac:dyDescent="0.3">
      <c r="A25" s="20" t="s">
        <v>59</v>
      </c>
      <c r="B25" s="83" t="s">
        <v>153</v>
      </c>
      <c r="C25" s="83"/>
    </row>
    <row r="26" spans="1:3" x14ac:dyDescent="0.3">
      <c r="A26" s="20" t="s">
        <v>60</v>
      </c>
      <c r="B26" s="83">
        <v>8000000000</v>
      </c>
      <c r="C26" s="83"/>
    </row>
    <row r="27" spans="1:3" x14ac:dyDescent="0.3">
      <c r="A27" s="19" t="s">
        <v>61</v>
      </c>
      <c r="B27" s="83" t="s">
        <v>114</v>
      </c>
      <c r="C27" s="83"/>
    </row>
    <row r="28" spans="1:3" x14ac:dyDescent="0.3">
      <c r="A28" s="89" t="s">
        <v>62</v>
      </c>
      <c r="B28" s="89"/>
      <c r="C28" s="89"/>
    </row>
    <row r="29" spans="1:3" x14ac:dyDescent="0.3">
      <c r="A29" s="81" t="s">
        <v>63</v>
      </c>
      <c r="B29" s="82"/>
      <c r="C29" s="11" t="s">
        <v>218</v>
      </c>
    </row>
    <row r="30" spans="1:3" x14ac:dyDescent="0.3">
      <c r="A30" s="81" t="s">
        <v>64</v>
      </c>
      <c r="B30" s="82"/>
      <c r="C30" s="11" t="s">
        <v>218</v>
      </c>
    </row>
    <row r="31" spans="1:3" x14ac:dyDescent="0.3">
      <c r="A31" s="81" t="s">
        <v>65</v>
      </c>
      <c r="B31" s="82"/>
      <c r="C31" s="12" t="s">
        <v>218</v>
      </c>
    </row>
    <row r="32" spans="1:3" x14ac:dyDescent="0.3">
      <c r="A32" s="81" t="s">
        <v>66</v>
      </c>
      <c r="B32" s="82"/>
      <c r="C32" s="11" t="s">
        <v>218</v>
      </c>
    </row>
    <row r="33" spans="1:3" x14ac:dyDescent="0.3">
      <c r="A33" s="81" t="s">
        <v>67</v>
      </c>
      <c r="B33" s="82"/>
      <c r="C33" s="11"/>
    </row>
    <row r="34" spans="1:3" x14ac:dyDescent="0.3">
      <c r="A34" s="81" t="s">
        <v>68</v>
      </c>
      <c r="B34" s="82"/>
      <c r="C34" s="13"/>
    </row>
    <row r="35" spans="1:3" x14ac:dyDescent="0.3">
      <c r="A35" s="77" t="s">
        <v>69</v>
      </c>
      <c r="B35" s="78"/>
      <c r="C35" s="14"/>
    </row>
    <row r="36" spans="1:3" x14ac:dyDescent="0.3">
      <c r="A36" s="77" t="s">
        <v>70</v>
      </c>
      <c r="B36" s="78"/>
      <c r="C36" s="15"/>
    </row>
    <row r="37" spans="1:3" x14ac:dyDescent="0.3">
      <c r="A37" s="90" t="s">
        <v>71</v>
      </c>
      <c r="B37" s="91"/>
      <c r="C37" s="15"/>
    </row>
    <row r="38" spans="1:3" x14ac:dyDescent="0.3">
      <c r="A38" s="92"/>
      <c r="B38" s="93"/>
      <c r="C38" s="15"/>
    </row>
    <row r="39" spans="1:3" x14ac:dyDescent="0.3">
      <c r="A39" s="94"/>
      <c r="B39" s="95"/>
      <c r="C39" s="15"/>
    </row>
    <row r="40" spans="1:3" x14ac:dyDescent="0.3">
      <c r="A40" s="96" t="s">
        <v>72</v>
      </c>
      <c r="B40" s="96"/>
      <c r="C40" s="96"/>
    </row>
    <row r="41" spans="1:3" x14ac:dyDescent="0.3">
      <c r="A41" s="17" t="s">
        <v>73</v>
      </c>
      <c r="B41" s="18"/>
      <c r="C41" s="15"/>
    </row>
    <row r="42" spans="1:3" x14ac:dyDescent="0.3">
      <c r="A42" s="77" t="s">
        <v>74</v>
      </c>
      <c r="B42" s="78"/>
      <c r="C42" s="15"/>
    </row>
    <row r="43" spans="1:3" x14ac:dyDescent="0.3">
      <c r="A43" s="77" t="s">
        <v>75</v>
      </c>
      <c r="B43" s="78"/>
      <c r="C43" s="15"/>
    </row>
    <row r="44" spans="1:3" x14ac:dyDescent="0.3">
      <c r="A44" s="17" t="s">
        <v>76</v>
      </c>
      <c r="B44" s="18"/>
      <c r="C44" s="15"/>
    </row>
    <row r="45" spans="1:3" x14ac:dyDescent="0.3">
      <c r="A45" s="17" t="s">
        <v>77</v>
      </c>
      <c r="B45" s="18"/>
      <c r="C45" s="15"/>
    </row>
    <row r="46" spans="1:3" x14ac:dyDescent="0.3">
      <c r="A46" s="77" t="s">
        <v>78</v>
      </c>
      <c r="B46" s="78"/>
      <c r="C46" s="15"/>
    </row>
    <row r="47" spans="1:3" x14ac:dyDescent="0.3">
      <c r="A47" s="17" t="s">
        <v>79</v>
      </c>
      <c r="B47" s="16"/>
      <c r="C47" s="15"/>
    </row>
    <row r="48" spans="1:3" x14ac:dyDescent="0.3">
      <c r="A48" s="77" t="s">
        <v>80</v>
      </c>
      <c r="B48" s="78"/>
      <c r="C48" s="15"/>
    </row>
    <row r="49" spans="1:3" x14ac:dyDescent="0.3">
      <c r="A49" s="77" t="s">
        <v>81</v>
      </c>
      <c r="B49" s="78"/>
      <c r="C49" s="15"/>
    </row>
    <row r="50" spans="1:3" x14ac:dyDescent="0.3">
      <c r="A50" s="77" t="s">
        <v>71</v>
      </c>
      <c r="B50" s="78"/>
      <c r="C50" s="15"/>
    </row>
  </sheetData>
  <mergeCells count="41">
    <mergeCell ref="A1:C1"/>
    <mergeCell ref="B10:C10"/>
    <mergeCell ref="B13:C13"/>
    <mergeCell ref="B14:C14"/>
    <mergeCell ref="B3:C3"/>
    <mergeCell ref="B4:C4"/>
    <mergeCell ref="B5:C5"/>
    <mergeCell ref="B6:C6"/>
    <mergeCell ref="B7:C7"/>
    <mergeCell ref="B2:C2"/>
    <mergeCell ref="B8:C8"/>
    <mergeCell ref="B9:C9"/>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abSelected="1" topLeftCell="B41" zoomScaleNormal="100" workbookViewId="0">
      <selection activeCell="B19" sqref="B19:C19"/>
    </sheetView>
  </sheetViews>
  <sheetFormatPr baseColWidth="10" defaultColWidth="0" defaultRowHeight="14.4" x14ac:dyDescent="0.3"/>
  <cols>
    <col min="1" max="1" width="70" style="41" customWidth="1"/>
    <col min="2" max="2" width="35.44140625" style="41" customWidth="1"/>
    <col min="3" max="3" width="164" style="41" customWidth="1"/>
    <col min="4" max="8" width="11.44140625" style="41" hidden="1" customWidth="1"/>
    <col min="9" max="9" width="12" style="41" hidden="1" customWidth="1"/>
    <col min="10" max="16384" width="11.44140625" style="41" hidden="1"/>
  </cols>
  <sheetData>
    <row r="1" spans="1:9" ht="25.8" x14ac:dyDescent="0.3">
      <c r="A1" s="118" t="s">
        <v>82</v>
      </c>
      <c r="B1" s="118"/>
      <c r="C1" s="118"/>
    </row>
    <row r="2" spans="1:9" ht="15" customHeight="1" x14ac:dyDescent="0.3">
      <c r="A2" s="33" t="s">
        <v>35</v>
      </c>
      <c r="B2" s="103" t="str">
        <f>'AUTOS NOTA 321'!B2:C2</f>
        <v>SINIESTRO   APL</v>
      </c>
      <c r="C2" s="104"/>
    </row>
    <row r="3" spans="1:9" x14ac:dyDescent="0.3">
      <c r="A3" s="34" t="s">
        <v>37</v>
      </c>
      <c r="B3" s="119" t="str">
        <f>'AUTOS  NOTA 322'!B2:C2</f>
        <v xml:space="preserve">500064089002-2023-00534-00 </v>
      </c>
      <c r="C3" s="119"/>
    </row>
    <row r="4" spans="1:9" x14ac:dyDescent="0.3">
      <c r="A4" s="34" t="s">
        <v>38</v>
      </c>
      <c r="B4" s="119" t="str">
        <f>'AUTOS  NOTA 322'!B3:C3</f>
        <v>SEGUNDO (2°) PROMISCUO MUNICIPAL DE ACACIAS - META</v>
      </c>
      <c r="C4" s="119"/>
    </row>
    <row r="5" spans="1:9" x14ac:dyDescent="0.3">
      <c r="A5" s="34" t="s">
        <v>39</v>
      </c>
      <c r="B5" s="119" t="str">
        <f>'AUTOS  NOTA 322'!B4:C4</f>
        <v>JAVIER HERNAN RODRIGUEZ PINTO Y ALLIANZ SEGUROS S.A.</v>
      </c>
      <c r="C5" s="119"/>
    </row>
    <row r="6" spans="1:9" ht="15" customHeight="1" x14ac:dyDescent="0.3">
      <c r="A6" s="34" t="s">
        <v>40</v>
      </c>
      <c r="B6" s="119" t="str">
        <f>'AUTOS  NOTA 322'!B5:C5</f>
        <v xml:space="preserve">JOHANA SIRLEY TRUJILLO RIVERA (VÍCTIMA); ALVARO SOTO SUAREZ (CONYUGE) </v>
      </c>
      <c r="C6" s="119"/>
    </row>
    <row r="7" spans="1:9" x14ac:dyDescent="0.3">
      <c r="A7" s="34" t="s">
        <v>41</v>
      </c>
      <c r="B7" s="119" t="str">
        <f>'AUTOS  NOTA 322'!B6:C6</f>
        <v>LLAMADA EN GARANTIA</v>
      </c>
      <c r="C7" s="119"/>
    </row>
    <row r="8" spans="1:9" x14ac:dyDescent="0.3">
      <c r="A8" s="36" t="s">
        <v>42</v>
      </c>
      <c r="B8" s="119" t="str">
        <f>'AUTOS  NOTA 322'!B7:C8</f>
        <v>JOHANA SIRLEY TRUJILLO RIVERA</v>
      </c>
      <c r="C8" s="119"/>
    </row>
    <row r="9" spans="1:9" x14ac:dyDescent="0.3">
      <c r="A9" s="34" t="s">
        <v>83</v>
      </c>
      <c r="B9" s="116">
        <f>SUM(C11,C12,C14,C15,C17)</f>
        <v>140426292</v>
      </c>
      <c r="C9" s="117"/>
    </row>
    <row r="10" spans="1:9" x14ac:dyDescent="0.3">
      <c r="A10" s="120" t="s">
        <v>84</v>
      </c>
      <c r="B10" s="108" t="s">
        <v>85</v>
      </c>
      <c r="C10" s="109"/>
    </row>
    <row r="11" spans="1:9" x14ac:dyDescent="0.3">
      <c r="A11" s="120"/>
      <c r="B11" s="35" t="s">
        <v>86</v>
      </c>
      <c r="C11" s="30">
        <v>24426292</v>
      </c>
    </row>
    <row r="12" spans="1:9" x14ac:dyDescent="0.3">
      <c r="A12" s="120"/>
      <c r="B12" s="35" t="s">
        <v>87</v>
      </c>
      <c r="C12" s="30"/>
    </row>
    <row r="13" spans="1:9" x14ac:dyDescent="0.3">
      <c r="A13" s="120"/>
      <c r="B13" s="108"/>
      <c r="C13" s="109"/>
    </row>
    <row r="14" spans="1:9" x14ac:dyDescent="0.3">
      <c r="A14" s="120"/>
      <c r="B14" s="35" t="s">
        <v>88</v>
      </c>
      <c r="C14" s="38">
        <v>46400000</v>
      </c>
    </row>
    <row r="15" spans="1:9" x14ac:dyDescent="0.3">
      <c r="A15" s="120"/>
      <c r="B15" s="35" t="s">
        <v>213</v>
      </c>
      <c r="C15" s="38">
        <v>69600000</v>
      </c>
      <c r="E15" s="41" t="s">
        <v>89</v>
      </c>
      <c r="F15" s="42">
        <v>0.7</v>
      </c>
    </row>
    <row r="16" spans="1:9" x14ac:dyDescent="0.3">
      <c r="A16" s="120"/>
      <c r="B16" s="108" t="s">
        <v>90</v>
      </c>
      <c r="C16" s="109"/>
      <c r="E16" s="41" t="s">
        <v>91</v>
      </c>
      <c r="F16" s="43">
        <v>0.3</v>
      </c>
      <c r="I16" s="44"/>
    </row>
    <row r="17" spans="1:9" x14ac:dyDescent="0.3">
      <c r="A17" s="120"/>
      <c r="B17" s="35"/>
      <c r="C17" s="39"/>
      <c r="F17" s="45"/>
      <c r="I17" s="44"/>
    </row>
    <row r="18" spans="1:9" ht="23.25" customHeight="1" x14ac:dyDescent="0.3">
      <c r="A18" s="37" t="s">
        <v>92</v>
      </c>
      <c r="B18" s="103" t="s">
        <v>89</v>
      </c>
      <c r="C18" s="104"/>
    </row>
    <row r="19" spans="1:9" ht="28.8" x14ac:dyDescent="0.3">
      <c r="A19" s="34" t="s">
        <v>93</v>
      </c>
      <c r="B19" s="110" t="s">
        <v>219</v>
      </c>
      <c r="C19" s="111"/>
    </row>
    <row r="20" spans="1:9" ht="15" customHeight="1" x14ac:dyDescent="0.3">
      <c r="A20" s="46" t="s">
        <v>94</v>
      </c>
      <c r="B20" s="105">
        <f>((C22+C23+C25+C26+C30+C28+C32+C34+C29+C33)-C37-C38)*C36*C39</f>
        <v>46850430.5</v>
      </c>
      <c r="C20" s="105"/>
    </row>
    <row r="21" spans="1:9" x14ac:dyDescent="0.3">
      <c r="A21" s="37" t="s">
        <v>95</v>
      </c>
      <c r="B21" s="112" t="s">
        <v>85</v>
      </c>
      <c r="C21" s="113"/>
    </row>
    <row r="22" spans="1:9" x14ac:dyDescent="0.3">
      <c r="A22" s="101"/>
      <c r="B22" s="35" t="s">
        <v>86</v>
      </c>
      <c r="C22" s="30">
        <v>39700861</v>
      </c>
    </row>
    <row r="23" spans="1:9" x14ac:dyDescent="0.3">
      <c r="A23" s="102"/>
      <c r="B23" s="35" t="s">
        <v>87</v>
      </c>
      <c r="C23" s="30">
        <v>0</v>
      </c>
    </row>
    <row r="24" spans="1:9" x14ac:dyDescent="0.3">
      <c r="A24" s="102"/>
      <c r="B24" s="108" t="s">
        <v>96</v>
      </c>
      <c r="C24" s="109"/>
    </row>
    <row r="25" spans="1:9" x14ac:dyDescent="0.3">
      <c r="A25" s="102"/>
      <c r="B25" s="35" t="s">
        <v>88</v>
      </c>
      <c r="C25" s="30">
        <v>30000000</v>
      </c>
    </row>
    <row r="26" spans="1:9" ht="29.1" customHeight="1" x14ac:dyDescent="0.3">
      <c r="A26" s="102"/>
      <c r="B26" s="35" t="s">
        <v>214</v>
      </c>
      <c r="C26" s="30">
        <v>24000000</v>
      </c>
    </row>
    <row r="27" spans="1:9" x14ac:dyDescent="0.3">
      <c r="A27" s="102"/>
      <c r="B27" s="108" t="s">
        <v>98</v>
      </c>
      <c r="C27" s="109"/>
    </row>
    <row r="28" spans="1:9" x14ac:dyDescent="0.3">
      <c r="A28" s="102"/>
      <c r="B28" s="35" t="s">
        <v>99</v>
      </c>
      <c r="C28" s="30">
        <v>0</v>
      </c>
    </row>
    <row r="29" spans="1:9" x14ac:dyDescent="0.3">
      <c r="A29" s="102"/>
      <c r="B29" s="35" t="s">
        <v>86</v>
      </c>
      <c r="C29" s="30"/>
    </row>
    <row r="30" spans="1:9" x14ac:dyDescent="0.3">
      <c r="A30" s="102"/>
      <c r="B30" s="35" t="s">
        <v>87</v>
      </c>
      <c r="C30" s="30">
        <v>0</v>
      </c>
    </row>
    <row r="31" spans="1:9" x14ac:dyDescent="0.3">
      <c r="A31" s="102"/>
      <c r="B31" s="108" t="s">
        <v>100</v>
      </c>
      <c r="C31" s="109"/>
    </row>
    <row r="32" spans="1:9" x14ac:dyDescent="0.3">
      <c r="A32" s="102"/>
      <c r="B32" s="35"/>
      <c r="C32" s="30"/>
    </row>
    <row r="33" spans="1:3" x14ac:dyDescent="0.3">
      <c r="A33" s="102"/>
      <c r="B33" s="35" t="s">
        <v>86</v>
      </c>
      <c r="C33" s="30">
        <v>0</v>
      </c>
    </row>
    <row r="34" spans="1:3" x14ac:dyDescent="0.3">
      <c r="A34" s="102"/>
      <c r="B34" s="35" t="s">
        <v>87</v>
      </c>
      <c r="C34" s="30">
        <v>0</v>
      </c>
    </row>
    <row r="35" spans="1:3" x14ac:dyDescent="0.3">
      <c r="A35" s="102"/>
      <c r="B35" s="108" t="s">
        <v>101</v>
      </c>
      <c r="C35" s="109"/>
    </row>
    <row r="36" spans="1:3" x14ac:dyDescent="0.3">
      <c r="A36" s="102"/>
      <c r="B36" s="35" t="s">
        <v>102</v>
      </c>
      <c r="C36" s="31">
        <v>1</v>
      </c>
    </row>
    <row r="37" spans="1:3" x14ac:dyDescent="0.3">
      <c r="A37" s="102"/>
      <c r="B37" s="35" t="s">
        <v>47</v>
      </c>
      <c r="C37" s="32">
        <v>0</v>
      </c>
    </row>
    <row r="38" spans="1:3" x14ac:dyDescent="0.3">
      <c r="A38" s="102"/>
      <c r="B38" s="35" t="s">
        <v>103</v>
      </c>
      <c r="C38" s="32"/>
    </row>
    <row r="39" spans="1:3" x14ac:dyDescent="0.3">
      <c r="A39" s="102"/>
      <c r="B39" s="35" t="s">
        <v>104</v>
      </c>
      <c r="C39" s="31">
        <v>0.5</v>
      </c>
    </row>
    <row r="40" spans="1:3" x14ac:dyDescent="0.3">
      <c r="A40" s="47" t="s">
        <v>105</v>
      </c>
      <c r="B40" s="105">
        <f>IFERROR(B20*(VLOOKUP(B18,E15:F17,2,0)),16666)</f>
        <v>32795301.349999998</v>
      </c>
      <c r="C40" s="105"/>
    </row>
    <row r="41" spans="1:3" ht="93" customHeight="1" x14ac:dyDescent="0.3">
      <c r="A41" s="34" t="s">
        <v>106</v>
      </c>
      <c r="B41" s="106" t="s">
        <v>220</v>
      </c>
      <c r="C41" s="107"/>
    </row>
    <row r="42" spans="1:3" ht="211.5" customHeight="1" x14ac:dyDescent="0.3">
      <c r="A42" s="34" t="s">
        <v>107</v>
      </c>
      <c r="B42" s="121" t="s">
        <v>215</v>
      </c>
      <c r="C42" s="122"/>
    </row>
    <row r="45" spans="1:3" ht="25.8" x14ac:dyDescent="0.3">
      <c r="A45" s="114" t="s">
        <v>108</v>
      </c>
      <c r="B45" s="114"/>
      <c r="C45" s="114"/>
    </row>
    <row r="46" spans="1:3" x14ac:dyDescent="0.3">
      <c r="A46" s="115" t="s">
        <v>109</v>
      </c>
      <c r="B46" s="115"/>
      <c r="C46" s="115"/>
    </row>
    <row r="47" spans="1:3" x14ac:dyDescent="0.3">
      <c r="A47" s="48" t="s">
        <v>110</v>
      </c>
      <c r="B47" s="48" t="s">
        <v>111</v>
      </c>
      <c r="C47" s="49" t="s">
        <v>112</v>
      </c>
    </row>
    <row r="48" spans="1:3" ht="26.4" x14ac:dyDescent="0.3">
      <c r="A48" s="50" t="s">
        <v>113</v>
      </c>
      <c r="B48" s="51" t="s">
        <v>114</v>
      </c>
      <c r="C48" s="50" t="s">
        <v>115</v>
      </c>
    </row>
    <row r="49" spans="1:3" ht="39.6" x14ac:dyDescent="0.3">
      <c r="A49" s="50" t="s">
        <v>116</v>
      </c>
      <c r="B49" s="51" t="s">
        <v>114</v>
      </c>
      <c r="C49" s="50" t="s">
        <v>117</v>
      </c>
    </row>
    <row r="50" spans="1:3" ht="26.4" x14ac:dyDescent="0.3">
      <c r="A50" s="50" t="s">
        <v>118</v>
      </c>
      <c r="B50" s="51" t="s">
        <v>114</v>
      </c>
      <c r="C50" s="50" t="s">
        <v>119</v>
      </c>
    </row>
    <row r="51" spans="1:3" x14ac:dyDescent="0.3">
      <c r="A51" s="50" t="s">
        <v>120</v>
      </c>
      <c r="B51" s="51" t="s">
        <v>114</v>
      </c>
      <c r="C51" s="50" t="s">
        <v>121</v>
      </c>
    </row>
    <row r="52" spans="1:3" x14ac:dyDescent="0.3">
      <c r="A52" s="50" t="s">
        <v>122</v>
      </c>
      <c r="B52" s="51" t="s">
        <v>114</v>
      </c>
      <c r="C52" s="52"/>
    </row>
    <row r="53" spans="1:3" x14ac:dyDescent="0.3">
      <c r="A53" s="50" t="s">
        <v>123</v>
      </c>
      <c r="B53" s="51"/>
      <c r="C53" s="50" t="s">
        <v>124</v>
      </c>
    </row>
    <row r="54" spans="1:3" ht="26.4" x14ac:dyDescent="0.3">
      <c r="A54" s="50" t="s">
        <v>125</v>
      </c>
      <c r="B54" s="51" t="s">
        <v>114</v>
      </c>
      <c r="C54" s="50" t="s">
        <v>126</v>
      </c>
    </row>
    <row r="55" spans="1:3" x14ac:dyDescent="0.3">
      <c r="A55" s="50" t="s">
        <v>127</v>
      </c>
      <c r="B55" s="51" t="s">
        <v>114</v>
      </c>
      <c r="C55" s="52" t="s">
        <v>128</v>
      </c>
    </row>
    <row r="56" spans="1:3" ht="26.4" x14ac:dyDescent="0.3">
      <c r="A56" s="50" t="s">
        <v>129</v>
      </c>
      <c r="B56" s="51" t="s">
        <v>114</v>
      </c>
      <c r="C56" s="52" t="s">
        <v>130</v>
      </c>
    </row>
    <row r="57" spans="1:3" ht="26.4" x14ac:dyDescent="0.3">
      <c r="A57" s="50" t="s">
        <v>131</v>
      </c>
      <c r="B57" s="51" t="s">
        <v>114</v>
      </c>
      <c r="C57" s="52" t="s">
        <v>132</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25.8" x14ac:dyDescent="0.3">
      <c r="A1" s="97" t="s">
        <v>133</v>
      </c>
      <c r="B1" s="97"/>
      <c r="C1" s="97"/>
    </row>
    <row r="2" spans="1:3" x14ac:dyDescent="0.3">
      <c r="A2" s="20" t="s">
        <v>35</v>
      </c>
      <c r="B2" s="87" t="str">
        <f>'AUTOS NOTA 324-478'!B2:C2</f>
        <v>SINIESTRO   APL</v>
      </c>
      <c r="C2" s="88"/>
    </row>
    <row r="3" spans="1:3" x14ac:dyDescent="0.3">
      <c r="A3" s="5" t="s">
        <v>37</v>
      </c>
      <c r="B3" s="83" t="str">
        <f>'AUTOS  NOTA 322'!B2:C2</f>
        <v xml:space="preserve">500064089002-2023-00534-00 </v>
      </c>
      <c r="C3" s="83"/>
    </row>
    <row r="4" spans="1:3" x14ac:dyDescent="0.3">
      <c r="A4" s="5" t="s">
        <v>38</v>
      </c>
      <c r="B4" s="83" t="str">
        <f>'AUTOS  NOTA 322'!B3:C3</f>
        <v>SEGUNDO (2°) PROMISCUO MUNICIPAL DE ACACIAS - META</v>
      </c>
      <c r="C4" s="83"/>
    </row>
    <row r="5" spans="1:3" x14ac:dyDescent="0.3">
      <c r="A5" s="5" t="s">
        <v>39</v>
      </c>
      <c r="B5" s="83" t="str">
        <f>'AUTOS  NOTA 322'!B4:C4</f>
        <v>JAVIER HERNAN RODRIGUEZ PINTO Y ALLIANZ SEGUROS S.A.</v>
      </c>
      <c r="C5" s="83"/>
    </row>
    <row r="6" spans="1:3" ht="15" customHeight="1" x14ac:dyDescent="0.3">
      <c r="A6" s="5" t="s">
        <v>40</v>
      </c>
      <c r="B6" s="83" t="str">
        <f>'AUTOS  NOTA 322'!B5:C5</f>
        <v xml:space="preserve">JOHANA SIRLEY TRUJILLO RIVERA (VÍCTIMA); ALVARO SOTO SUAREZ (CONYUGE) </v>
      </c>
      <c r="C6" s="83"/>
    </row>
    <row r="7" spans="1:3" ht="15" customHeight="1" x14ac:dyDescent="0.3">
      <c r="A7" s="5" t="s">
        <v>41</v>
      </c>
      <c r="B7" s="83" t="str">
        <f>'AUTOS  NOTA 322'!B6:C6</f>
        <v>LLAMADA EN GARANTIA</v>
      </c>
      <c r="C7" s="83"/>
    </row>
    <row r="8" spans="1:3" ht="15" customHeight="1" x14ac:dyDescent="0.3">
      <c r="A8" s="29" t="s">
        <v>42</v>
      </c>
      <c r="B8" s="83" t="str">
        <f>'AUTOS  NOTA 322'!B7:C8</f>
        <v>JOHANA SIRLEY TRUJILLO RIVERA</v>
      </c>
      <c r="C8" s="83"/>
    </row>
    <row r="9" spans="1:3" ht="18.899999999999999" customHeight="1" x14ac:dyDescent="0.3">
      <c r="A9" s="5" t="s">
        <v>134</v>
      </c>
      <c r="B9" s="83" t="s">
        <v>89</v>
      </c>
      <c r="C9" s="83"/>
    </row>
    <row r="10" spans="1:3" x14ac:dyDescent="0.3">
      <c r="A10" s="7" t="s">
        <v>95</v>
      </c>
      <c r="B10" s="125">
        <f>'AUTOS NOTA 324-478'!B20:C20</f>
        <v>46850430.5</v>
      </c>
      <c r="C10" s="125"/>
    </row>
    <row r="11" spans="1:3" x14ac:dyDescent="0.3">
      <c r="A11" s="7" t="s">
        <v>135</v>
      </c>
      <c r="B11" s="126">
        <f>'AUTOS NOTA 324-478'!B40:C40</f>
        <v>32795301.349999998</v>
      </c>
      <c r="C11" s="83"/>
    </row>
    <row r="12" spans="1:3" ht="28.8" x14ac:dyDescent="0.3">
      <c r="A12" s="7" t="s">
        <v>136</v>
      </c>
      <c r="B12" s="123"/>
      <c r="C12" s="124"/>
    </row>
    <row r="13" spans="1:3" ht="43.2" x14ac:dyDescent="0.3">
      <c r="A13" s="5" t="s">
        <v>137</v>
      </c>
      <c r="B13" s="83"/>
      <c r="C13" s="83"/>
    </row>
    <row r="14" spans="1:3" ht="43.2" x14ac:dyDescent="0.3">
      <c r="A14" s="5" t="s">
        <v>138</v>
      </c>
      <c r="B14" s="83"/>
      <c r="C14" s="83"/>
    </row>
    <row r="15" spans="1:3" x14ac:dyDescent="0.3">
      <c r="A15" s="5" t="s">
        <v>139</v>
      </c>
      <c r="B15" s="6"/>
      <c r="C15" s="6"/>
    </row>
    <row r="16" spans="1:3" x14ac:dyDescent="0.3">
      <c r="A16" s="7" t="s">
        <v>140</v>
      </c>
      <c r="B16" s="83"/>
      <c r="C16" s="83"/>
    </row>
    <row r="17" spans="1:3" x14ac:dyDescent="0.3">
      <c r="A17" s="6" t="s">
        <v>141</v>
      </c>
      <c r="B17" s="124"/>
      <c r="C17" s="12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4.4" x14ac:dyDescent="0.3"/>
  <cols>
    <col min="1" max="1" width="54.44140625" customWidth="1"/>
    <col min="2" max="2" width="23.44140625" customWidth="1"/>
    <col min="3" max="3" width="98.88671875" customWidth="1"/>
    <col min="4" max="8" width="0" hidden="1" customWidth="1"/>
    <col min="9" max="16384" width="11.44140625" hidden="1"/>
  </cols>
  <sheetData>
    <row r="1" spans="1:3" ht="25.8" x14ac:dyDescent="0.3">
      <c r="A1" s="97" t="s">
        <v>142</v>
      </c>
      <c r="B1" s="97"/>
      <c r="C1" s="97"/>
    </row>
    <row r="2" spans="1:3" x14ac:dyDescent="0.3">
      <c r="A2" s="40" t="s">
        <v>35</v>
      </c>
      <c r="B2" s="87" t="str">
        <f>'AUTOS NOTA 321'!B2:C2</f>
        <v>SINIESTRO   APL</v>
      </c>
      <c r="C2" s="88"/>
    </row>
    <row r="3" spans="1:3" x14ac:dyDescent="0.3">
      <c r="A3" s="5" t="s">
        <v>37</v>
      </c>
      <c r="B3" s="83" t="str">
        <f>'AUTOS  NOTA 322'!B2:C2</f>
        <v xml:space="preserve">500064089002-2023-00534-00 </v>
      </c>
      <c r="C3" s="83"/>
    </row>
    <row r="4" spans="1:3" x14ac:dyDescent="0.3">
      <c r="A4" s="5" t="s">
        <v>38</v>
      </c>
      <c r="B4" s="83" t="str">
        <f>'AUTOS  NOTA 322'!B3:C3</f>
        <v>SEGUNDO (2°) PROMISCUO MUNICIPAL DE ACACIAS - META</v>
      </c>
      <c r="C4" s="83"/>
    </row>
    <row r="5" spans="1:3" x14ac:dyDescent="0.3">
      <c r="A5" s="5" t="s">
        <v>39</v>
      </c>
      <c r="B5" s="83" t="str">
        <f>'AUTOS  NOTA 322'!B4:C4</f>
        <v>JAVIER HERNAN RODRIGUEZ PINTO Y ALLIANZ SEGUROS S.A.</v>
      </c>
      <c r="C5" s="83"/>
    </row>
    <row r="6" spans="1:3" x14ac:dyDescent="0.3">
      <c r="A6" s="5" t="s">
        <v>40</v>
      </c>
      <c r="B6" s="83" t="str">
        <f>'AUTOS  NOTA 322'!B5:C5</f>
        <v xml:space="preserve">JOHANA SIRLEY TRUJILLO RIVERA (VÍCTIMA); ALVARO SOTO SUAREZ (CONYUGE) </v>
      </c>
      <c r="C6" s="83"/>
    </row>
    <row r="7" spans="1:3" x14ac:dyDescent="0.3">
      <c r="A7" s="5" t="s">
        <v>41</v>
      </c>
      <c r="B7" s="83" t="str">
        <f>'AUTOS  NOTA 322'!B6:C6</f>
        <v>LLAMADA EN GARANTIA</v>
      </c>
      <c r="C7" s="83"/>
    </row>
    <row r="8" spans="1:3" x14ac:dyDescent="0.3">
      <c r="A8" s="5" t="s">
        <v>134</v>
      </c>
      <c r="B8" s="83" t="str">
        <f>'AUTOS NOTA 324-478'!B18:C18</f>
        <v>PROBABLE</v>
      </c>
      <c r="C8" s="83"/>
    </row>
    <row r="9" spans="1:3" x14ac:dyDescent="0.3">
      <c r="A9" s="7" t="s">
        <v>95</v>
      </c>
      <c r="B9" s="125">
        <f>'AUTOS NOTA 324-478'!B20:C20</f>
        <v>46850430.5</v>
      </c>
      <c r="C9" s="125"/>
    </row>
    <row r="10" spans="1:3" x14ac:dyDescent="0.3">
      <c r="A10" s="5" t="s">
        <v>143</v>
      </c>
      <c r="B10" s="128">
        <v>0</v>
      </c>
      <c r="C10" s="128"/>
    </row>
    <row r="11" spans="1:3" ht="30" customHeight="1" x14ac:dyDescent="0.3">
      <c r="A11" s="5" t="s">
        <v>144</v>
      </c>
      <c r="B11" s="83"/>
      <c r="C11" s="83"/>
    </row>
    <row r="12" spans="1:3" x14ac:dyDescent="0.3">
      <c r="A12" s="5" t="s">
        <v>145</v>
      </c>
      <c r="B12" s="127"/>
      <c r="C12" s="127"/>
    </row>
    <row r="13" spans="1:3" x14ac:dyDescent="0.3">
      <c r="A13" s="5" t="s">
        <v>146</v>
      </c>
      <c r="B13" s="83"/>
      <c r="C13" s="83"/>
    </row>
    <row r="19" spans="4:8" x14ac:dyDescent="0.3">
      <c r="D19" t="str">
        <f t="shared" ref="D19:H22" si="0">UPPER(D17)</f>
        <v/>
      </c>
      <c r="E19" t="str">
        <f t="shared" si="0"/>
        <v/>
      </c>
      <c r="F19" t="str">
        <f t="shared" si="0"/>
        <v/>
      </c>
      <c r="G19" t="str">
        <f t="shared" si="0"/>
        <v/>
      </c>
      <c r="H19" t="str">
        <f t="shared" si="0"/>
        <v/>
      </c>
    </row>
    <row r="20" spans="4:8" x14ac:dyDescent="0.3">
      <c r="D20" t="str">
        <f t="shared" si="0"/>
        <v/>
      </c>
      <c r="E20" t="str">
        <f t="shared" si="0"/>
        <v/>
      </c>
      <c r="F20" t="str">
        <f t="shared" si="0"/>
        <v/>
      </c>
      <c r="G20" t="str">
        <f t="shared" si="0"/>
        <v/>
      </c>
      <c r="H20" t="str">
        <f t="shared" si="0"/>
        <v/>
      </c>
    </row>
    <row r="21" spans="4:8" x14ac:dyDescent="0.3">
      <c r="D21" t="str">
        <f t="shared" si="0"/>
        <v/>
      </c>
      <c r="E21" t="str">
        <f t="shared" si="0"/>
        <v/>
      </c>
      <c r="F21" t="str">
        <f t="shared" si="0"/>
        <v/>
      </c>
      <c r="G21" t="str">
        <f t="shared" si="0"/>
        <v/>
      </c>
      <c r="H21" t="str">
        <f t="shared" si="0"/>
        <v/>
      </c>
    </row>
    <row r="22" spans="4:8" x14ac:dyDescent="0.3">
      <c r="D22" t="str">
        <f>UPPER(D20)</f>
        <v/>
      </c>
      <c r="E22" t="str">
        <f t="shared" si="0"/>
        <v/>
      </c>
      <c r="F22" t="str">
        <f t="shared" si="0"/>
        <v/>
      </c>
      <c r="G22" t="str">
        <f t="shared" si="0"/>
        <v/>
      </c>
      <c r="H22" t="str">
        <f t="shared" si="0"/>
        <v/>
      </c>
    </row>
    <row r="23" spans="4:8" x14ac:dyDescent="0.3">
      <c r="D23" t="str">
        <f t="shared" ref="D23:H24" si="1">UPPER(D21)</f>
        <v/>
      </c>
      <c r="E23" t="str">
        <f t="shared" si="1"/>
        <v/>
      </c>
      <c r="F23" t="str">
        <f t="shared" si="1"/>
        <v/>
      </c>
      <c r="G23" t="str">
        <f t="shared" si="1"/>
        <v/>
      </c>
      <c r="H23" t="str">
        <f t="shared" si="1"/>
        <v/>
      </c>
    </row>
    <row r="24" spans="4:8" x14ac:dyDescent="0.3">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4.4" x14ac:dyDescent="0.3"/>
  <cols>
    <col min="1" max="1" width="72.88671875" customWidth="1"/>
    <col min="2" max="2" width="39.88671875" customWidth="1"/>
    <col min="3" max="3" width="96.33203125" customWidth="1"/>
    <col min="4" max="16384" width="11.44140625" hidden="1"/>
  </cols>
  <sheetData>
    <row r="1" spans="1:6" ht="25.8" x14ac:dyDescent="0.3">
      <c r="A1" s="97" t="s">
        <v>147</v>
      </c>
      <c r="B1" s="97"/>
      <c r="C1" s="97"/>
    </row>
    <row r="2" spans="1:6" x14ac:dyDescent="0.3">
      <c r="A2" s="20" t="s">
        <v>35</v>
      </c>
      <c r="B2" s="87" t="str">
        <f>'AUTOS NOTA 321'!B2:C2</f>
        <v>SINIESTRO   APL</v>
      </c>
      <c r="C2" s="88"/>
    </row>
    <row r="3" spans="1:6" x14ac:dyDescent="0.3">
      <c r="A3" s="5" t="s">
        <v>37</v>
      </c>
      <c r="B3" s="83" t="str">
        <f>'AUTOS  NOTA 322'!B2:C2</f>
        <v xml:space="preserve">500064089002-2023-00534-00 </v>
      </c>
      <c r="C3" s="83"/>
    </row>
    <row r="4" spans="1:6" x14ac:dyDescent="0.3">
      <c r="A4" s="5" t="s">
        <v>38</v>
      </c>
      <c r="B4" s="83" t="str">
        <f>'AUTOS  NOTA 322'!B3:C3</f>
        <v>SEGUNDO (2°) PROMISCUO MUNICIPAL DE ACACIAS - META</v>
      </c>
      <c r="C4" s="83"/>
    </row>
    <row r="5" spans="1:6" ht="15" customHeight="1" x14ac:dyDescent="0.3">
      <c r="A5" s="5" t="s">
        <v>39</v>
      </c>
      <c r="B5" s="83" t="str">
        <f>'AUTOS  NOTA 322'!B4:C4</f>
        <v>JAVIER HERNAN RODRIGUEZ PINTO Y ALLIANZ SEGUROS S.A.</v>
      </c>
      <c r="C5" s="83"/>
    </row>
    <row r="6" spans="1:6" ht="15" customHeight="1" x14ac:dyDescent="0.3">
      <c r="A6" s="5" t="s">
        <v>40</v>
      </c>
      <c r="B6" s="83" t="str">
        <f>'AUTOS  NOTA 322'!B5:C5</f>
        <v xml:space="preserve">JOHANA SIRLEY TRUJILLO RIVERA (VÍCTIMA); ALVARO SOTO SUAREZ (CONYUGE) </v>
      </c>
      <c r="C6" s="83"/>
    </row>
    <row r="7" spans="1:6" x14ac:dyDescent="0.3">
      <c r="A7" s="5" t="s">
        <v>41</v>
      </c>
      <c r="B7" s="83" t="str">
        <f>'AUTOS  NOTA 322'!B6:C6</f>
        <v>LLAMADA EN GARANTIA</v>
      </c>
      <c r="C7" s="83"/>
    </row>
    <row r="8" spans="1:6" x14ac:dyDescent="0.3">
      <c r="A8" s="5" t="s">
        <v>148</v>
      </c>
      <c r="B8" s="129">
        <f>'AUTOS NOTA 324-478'!B20:C20</f>
        <v>46850430.5</v>
      </c>
      <c r="C8" s="129"/>
    </row>
    <row r="9" spans="1:6" x14ac:dyDescent="0.3">
      <c r="A9" s="5" t="s">
        <v>149</v>
      </c>
      <c r="B9" s="83"/>
      <c r="C9" s="83"/>
    </row>
    <row r="10" spans="1:6" ht="111" customHeight="1" x14ac:dyDescent="0.3">
      <c r="A10" s="5" t="s">
        <v>150</v>
      </c>
      <c r="B10" s="83"/>
      <c r="C10" s="83"/>
    </row>
    <row r="11" spans="1:6" ht="21" customHeight="1" x14ac:dyDescent="0.3">
      <c r="A11" s="130"/>
      <c r="B11" s="130"/>
      <c r="C11" s="130"/>
      <c r="E11" t="s">
        <v>89</v>
      </c>
      <c r="F11" s="22">
        <v>0.7</v>
      </c>
    </row>
    <row r="12" spans="1:6" hidden="1" x14ac:dyDescent="0.3">
      <c r="A12" s="131"/>
      <c r="B12" s="131"/>
      <c r="C12" s="131"/>
      <c r="E12" t="s">
        <v>91</v>
      </c>
      <c r="F12" s="23">
        <v>0.3</v>
      </c>
    </row>
    <row r="13" spans="1:6" ht="18" x14ac:dyDescent="0.3">
      <c r="A13" s="132" t="s">
        <v>151</v>
      </c>
      <c r="B13" s="132"/>
      <c r="C13" s="132"/>
    </row>
    <row r="14" spans="1:6" x14ac:dyDescent="0.3">
      <c r="A14" s="37" t="s">
        <v>92</v>
      </c>
      <c r="B14" s="103" t="s">
        <v>152</v>
      </c>
      <c r="C14" s="104"/>
    </row>
    <row r="15" spans="1:6" ht="28.8" x14ac:dyDescent="0.3">
      <c r="A15" s="21" t="s">
        <v>94</v>
      </c>
      <c r="B15" s="133">
        <f>((C17+C18+C20+C21+C25+C23+C27+C29+C24+C28)-C32)*C31*C33</f>
        <v>1000000000</v>
      </c>
      <c r="C15" s="133"/>
    </row>
    <row r="16" spans="1:6" x14ac:dyDescent="0.3">
      <c r="A16" s="7" t="s">
        <v>95</v>
      </c>
      <c r="B16" s="134" t="s">
        <v>85</v>
      </c>
      <c r="C16" s="135"/>
    </row>
    <row r="17" spans="1:3" x14ac:dyDescent="0.3">
      <c r="A17" s="101"/>
      <c r="B17" s="35" t="s">
        <v>86</v>
      </c>
      <c r="C17" s="30">
        <v>1000000000</v>
      </c>
    </row>
    <row r="18" spans="1:3" x14ac:dyDescent="0.3">
      <c r="A18" s="102"/>
      <c r="B18" s="35" t="s">
        <v>87</v>
      </c>
      <c r="C18" s="30">
        <v>0</v>
      </c>
    </row>
    <row r="19" spans="1:3" x14ac:dyDescent="0.3">
      <c r="A19" s="102"/>
      <c r="B19" s="108" t="s">
        <v>96</v>
      </c>
      <c r="C19" s="109"/>
    </row>
    <row r="20" spans="1:3" x14ac:dyDescent="0.3">
      <c r="A20" s="102"/>
      <c r="B20" s="35" t="s">
        <v>88</v>
      </c>
      <c r="C20" s="30">
        <v>0</v>
      </c>
    </row>
    <row r="21" spans="1:3" ht="28.8" x14ac:dyDescent="0.3">
      <c r="A21" s="102"/>
      <c r="B21" s="35" t="s">
        <v>97</v>
      </c>
      <c r="C21" s="30">
        <v>0</v>
      </c>
    </row>
    <row r="22" spans="1:3" x14ac:dyDescent="0.3">
      <c r="A22" s="102"/>
      <c r="B22" s="108" t="s">
        <v>98</v>
      </c>
      <c r="C22" s="109"/>
    </row>
    <row r="23" spans="1:3" x14ac:dyDescent="0.3">
      <c r="A23" s="102"/>
      <c r="B23" s="35" t="s">
        <v>99</v>
      </c>
      <c r="C23" s="30">
        <v>0</v>
      </c>
    </row>
    <row r="24" spans="1:3" x14ac:dyDescent="0.3">
      <c r="A24" s="102"/>
      <c r="B24" s="35" t="s">
        <v>86</v>
      </c>
      <c r="C24" s="30">
        <v>0</v>
      </c>
    </row>
    <row r="25" spans="1:3" x14ac:dyDescent="0.3">
      <c r="A25" s="102"/>
      <c r="B25" s="35" t="s">
        <v>87</v>
      </c>
      <c r="C25" s="30">
        <v>0</v>
      </c>
    </row>
    <row r="26" spans="1:3" x14ac:dyDescent="0.3">
      <c r="A26" s="102"/>
      <c r="B26" s="108" t="s">
        <v>100</v>
      </c>
      <c r="C26" s="109"/>
    </row>
    <row r="27" spans="1:3" x14ac:dyDescent="0.3">
      <c r="A27" s="102"/>
      <c r="B27" s="35"/>
      <c r="C27" s="30"/>
    </row>
    <row r="28" spans="1:3" x14ac:dyDescent="0.3">
      <c r="A28" s="102"/>
      <c r="B28" s="35" t="s">
        <v>86</v>
      </c>
      <c r="C28" s="30">
        <v>0</v>
      </c>
    </row>
    <row r="29" spans="1:3" x14ac:dyDescent="0.3">
      <c r="A29" s="102"/>
      <c r="B29" s="35" t="s">
        <v>87</v>
      </c>
      <c r="C29" s="30">
        <v>0</v>
      </c>
    </row>
    <row r="30" spans="1:3" x14ac:dyDescent="0.3">
      <c r="A30" s="102"/>
      <c r="B30" s="108" t="s">
        <v>101</v>
      </c>
      <c r="C30" s="109"/>
    </row>
    <row r="31" spans="1:3" x14ac:dyDescent="0.3">
      <c r="A31" s="102"/>
      <c r="B31" s="35" t="s">
        <v>102</v>
      </c>
      <c r="C31" s="31">
        <v>1</v>
      </c>
    </row>
    <row r="32" spans="1:3" x14ac:dyDescent="0.3">
      <c r="A32" s="102"/>
      <c r="B32" s="35" t="s">
        <v>47</v>
      </c>
      <c r="C32" s="32">
        <v>0</v>
      </c>
    </row>
    <row r="33" spans="1:3" x14ac:dyDescent="0.3">
      <c r="A33" s="102"/>
      <c r="B33" s="35" t="s">
        <v>104</v>
      </c>
      <c r="C33" s="31">
        <v>1</v>
      </c>
    </row>
    <row r="34" spans="1:3" x14ac:dyDescent="0.3">
      <c r="A34" s="24" t="s">
        <v>105</v>
      </c>
      <c r="B34" s="105">
        <f>IFERROR(B15*(VLOOKUP(B14,E11:F13,2,0)),16666)</f>
        <v>16666</v>
      </c>
      <c r="C34" s="105"/>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4140625" defaultRowHeight="14.4" x14ac:dyDescent="0.3"/>
  <cols>
    <col min="4" max="4" width="20.109375" bestFit="1" customWidth="1"/>
    <col min="5" max="5" width="42.88671875" bestFit="1" customWidth="1"/>
    <col min="12" max="12" width="30.5546875" customWidth="1"/>
    <col min="13" max="13" width="16" customWidth="1"/>
  </cols>
  <sheetData>
    <row r="1" spans="1:15" x14ac:dyDescent="0.3">
      <c r="A1" s="9" t="s">
        <v>48</v>
      </c>
      <c r="B1" t="s">
        <v>153</v>
      </c>
      <c r="C1" s="9" t="s">
        <v>52</v>
      </c>
      <c r="D1" s="9" t="s">
        <v>154</v>
      </c>
      <c r="E1" s="3" t="s">
        <v>58</v>
      </c>
      <c r="F1" s="2" t="s">
        <v>89</v>
      </c>
      <c r="G1" s="4">
        <v>0</v>
      </c>
      <c r="H1" t="s">
        <v>155</v>
      </c>
      <c r="I1" t="s">
        <v>156</v>
      </c>
      <c r="K1" t="s">
        <v>157</v>
      </c>
      <c r="L1" s="28" t="s">
        <v>8</v>
      </c>
      <c r="M1" t="s">
        <v>158</v>
      </c>
      <c r="N1" t="s">
        <v>89</v>
      </c>
      <c r="O1" t="s">
        <v>159</v>
      </c>
    </row>
    <row r="2" spans="1:15" x14ac:dyDescent="0.3">
      <c r="A2" t="s">
        <v>158</v>
      </c>
      <c r="B2" t="s">
        <v>114</v>
      </c>
      <c r="C2" t="s">
        <v>160</v>
      </c>
      <c r="D2" s="2" t="s">
        <v>161</v>
      </c>
      <c r="E2" s="1" t="s">
        <v>162</v>
      </c>
      <c r="F2" s="2" t="s">
        <v>152</v>
      </c>
      <c r="G2" s="4">
        <v>0.7</v>
      </c>
      <c r="H2" t="s">
        <v>163</v>
      </c>
      <c r="I2" t="s">
        <v>164</v>
      </c>
      <c r="K2" t="s">
        <v>6</v>
      </c>
      <c r="L2" s="28" t="s">
        <v>165</v>
      </c>
      <c r="M2" t="s">
        <v>166</v>
      </c>
      <c r="N2" t="s">
        <v>91</v>
      </c>
      <c r="O2" t="s">
        <v>114</v>
      </c>
    </row>
    <row r="3" spans="1:15" x14ac:dyDescent="0.3">
      <c r="A3" t="s">
        <v>166</v>
      </c>
      <c r="C3" t="s">
        <v>167</v>
      </c>
      <c r="D3" s="2" t="s">
        <v>168</v>
      </c>
      <c r="E3" s="1" t="s">
        <v>169</v>
      </c>
      <c r="F3" s="2" t="s">
        <v>91</v>
      </c>
      <c r="G3" s="4">
        <v>0.3</v>
      </c>
      <c r="H3" t="s">
        <v>170</v>
      </c>
      <c r="I3" t="s">
        <v>171</v>
      </c>
      <c r="L3" s="28" t="s">
        <v>45</v>
      </c>
      <c r="M3" t="s">
        <v>172</v>
      </c>
      <c r="N3" t="s">
        <v>152</v>
      </c>
    </row>
    <row r="4" spans="1:15" x14ac:dyDescent="0.3">
      <c r="A4" t="s">
        <v>172</v>
      </c>
      <c r="C4" t="s">
        <v>173</v>
      </c>
      <c r="E4" s="1" t="s">
        <v>174</v>
      </c>
      <c r="H4" t="s">
        <v>175</v>
      </c>
      <c r="I4" t="s">
        <v>176</v>
      </c>
      <c r="L4" t="s">
        <v>177</v>
      </c>
    </row>
    <row r="5" spans="1:15" x14ac:dyDescent="0.3">
      <c r="A5" t="s">
        <v>178</v>
      </c>
      <c r="E5" s="1" t="s">
        <v>179</v>
      </c>
      <c r="H5" t="s">
        <v>180</v>
      </c>
      <c r="I5" t="s">
        <v>181</v>
      </c>
      <c r="L5" s="28" t="s">
        <v>182</v>
      </c>
    </row>
    <row r="6" spans="1:15" x14ac:dyDescent="0.3">
      <c r="E6" s="1" t="s">
        <v>183</v>
      </c>
      <c r="I6" t="s">
        <v>184</v>
      </c>
      <c r="L6" s="28" t="s">
        <v>185</v>
      </c>
    </row>
    <row r="7" spans="1:15" x14ac:dyDescent="0.3">
      <c r="E7" s="1" t="s">
        <v>186</v>
      </c>
      <c r="I7" t="s">
        <v>187</v>
      </c>
      <c r="L7" s="28" t="s">
        <v>188</v>
      </c>
    </row>
    <row r="8" spans="1:15" x14ac:dyDescent="0.3">
      <c r="E8" s="1" t="s">
        <v>189</v>
      </c>
      <c r="L8" s="28" t="s">
        <v>98</v>
      </c>
    </row>
    <row r="9" spans="1:15" x14ac:dyDescent="0.3">
      <c r="L9" s="28" t="s">
        <v>190</v>
      </c>
    </row>
    <row r="10" spans="1:15" x14ac:dyDescent="0.3">
      <c r="L10" s="28" t="s">
        <v>191</v>
      </c>
    </row>
    <row r="11" spans="1:15" x14ac:dyDescent="0.3">
      <c r="L11" s="28" t="s">
        <v>192</v>
      </c>
    </row>
    <row r="12" spans="1:15" x14ac:dyDescent="0.3">
      <c r="L12" s="28" t="s">
        <v>193</v>
      </c>
    </row>
    <row r="13" spans="1:15" x14ac:dyDescent="0.3">
      <c r="L13" s="28" t="s">
        <v>194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Camilo Andres Piñeros Lopez</cp:lastModifiedBy>
  <cp:revision/>
  <dcterms:created xsi:type="dcterms:W3CDTF">2020-12-07T14:41:17Z</dcterms:created>
  <dcterms:modified xsi:type="dcterms:W3CDTF">2025-02-12T22:18:41Z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