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ngela Maria Arango\Downloads\"/>
    </mc:Choice>
  </mc:AlternateContent>
  <xr:revisionPtr revIDLastSave="0" documentId="13_ncr:1_{2BCCF60F-B32E-47BF-A0F2-2C592E7B1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 PAG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F32" i="1" s="1"/>
  <c r="G32" i="1"/>
  <c r="H32" i="1"/>
  <c r="E33" i="1"/>
  <c r="F33" i="1" s="1"/>
  <c r="G33" i="1"/>
  <c r="H33" i="1"/>
  <c r="E34" i="1"/>
  <c r="F34" i="1" s="1"/>
  <c r="G34" i="1"/>
  <c r="H34" i="1"/>
  <c r="E35" i="1"/>
  <c r="F35" i="1" s="1"/>
  <c r="G35" i="1"/>
  <c r="H35" i="1"/>
  <c r="E36" i="1"/>
  <c r="F36" i="1" s="1"/>
  <c r="G36" i="1"/>
  <c r="H36" i="1"/>
  <c r="I3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G31" i="1"/>
  <c r="E31" i="1"/>
  <c r="F31" i="1" s="1"/>
  <c r="G30" i="1"/>
  <c r="E30" i="1"/>
  <c r="F30" i="1" s="1"/>
  <c r="G29" i="1"/>
  <c r="E29" i="1"/>
  <c r="F29" i="1" s="1"/>
  <c r="G28" i="1"/>
  <c r="E28" i="1"/>
  <c r="F28" i="1" s="1"/>
  <c r="G27" i="1"/>
  <c r="E27" i="1"/>
  <c r="F27" i="1" s="1"/>
  <c r="G26" i="1"/>
  <c r="E26" i="1"/>
  <c r="F26" i="1" s="1"/>
  <c r="I36" i="1" l="1"/>
  <c r="I34" i="1"/>
  <c r="I35" i="1"/>
  <c r="I33" i="1"/>
  <c r="I32" i="1"/>
  <c r="I26" i="1"/>
  <c r="I30" i="1"/>
  <c r="I27" i="1"/>
  <c r="I31" i="1"/>
  <c r="I28" i="1"/>
  <c r="I29" i="1"/>
  <c r="G25" i="1" l="1"/>
  <c r="E25" i="1"/>
  <c r="F25" i="1" s="1"/>
  <c r="G24" i="1"/>
  <c r="E24" i="1"/>
  <c r="F24" i="1" s="1"/>
  <c r="G23" i="1"/>
  <c r="E23" i="1"/>
  <c r="F23" i="1" s="1"/>
  <c r="G22" i="1"/>
  <c r="E22" i="1"/>
  <c r="F22" i="1" s="1"/>
  <c r="G21" i="1"/>
  <c r="E21" i="1"/>
  <c r="F21" i="1" s="1"/>
  <c r="G20" i="1"/>
  <c r="E20" i="1"/>
  <c r="F20" i="1" s="1"/>
  <c r="G19" i="1"/>
  <c r="E19" i="1"/>
  <c r="F19" i="1" s="1"/>
  <c r="G18" i="1"/>
  <c r="E18" i="1"/>
  <c r="F18" i="1" s="1"/>
  <c r="G17" i="1"/>
  <c r="E17" i="1"/>
  <c r="F17" i="1" s="1"/>
  <c r="G16" i="1"/>
  <c r="E16" i="1"/>
  <c r="F16" i="1" s="1"/>
  <c r="G15" i="1"/>
  <c r="E15" i="1"/>
  <c r="F15" i="1" s="1"/>
  <c r="G14" i="1"/>
  <c r="E14" i="1"/>
  <c r="F14" i="1" s="1"/>
  <c r="G13" i="1"/>
  <c r="E13" i="1"/>
  <c r="F13" i="1" s="1"/>
  <c r="G12" i="1"/>
  <c r="E12" i="1"/>
  <c r="F12" i="1" s="1"/>
  <c r="G11" i="1"/>
  <c r="E11" i="1"/>
  <c r="F11" i="1" s="1"/>
  <c r="G10" i="1"/>
  <c r="E10" i="1"/>
  <c r="F10" i="1" s="1"/>
  <c r="G9" i="1"/>
  <c r="E9" i="1"/>
  <c r="F9" i="1" s="1"/>
  <c r="G8" i="1"/>
  <c r="E8" i="1"/>
  <c r="F8" i="1" s="1"/>
  <c r="G7" i="1"/>
  <c r="E7" i="1"/>
  <c r="F7" i="1" s="1"/>
  <c r="I11" i="1" l="1"/>
  <c r="I7" i="1"/>
  <c r="I15" i="1"/>
  <c r="I23" i="1"/>
  <c r="I19" i="1"/>
  <c r="I9" i="1"/>
  <c r="I13" i="1"/>
  <c r="I17" i="1"/>
  <c r="I21" i="1"/>
  <c r="I25" i="1"/>
  <c r="I10" i="1"/>
  <c r="I14" i="1"/>
  <c r="I18" i="1"/>
  <c r="I22" i="1"/>
  <c r="I8" i="1"/>
  <c r="I12" i="1"/>
  <c r="I16" i="1"/>
  <c r="I20" i="1"/>
  <c r="I24" i="1"/>
  <c r="I38" i="1" l="1"/>
  <c r="I39" i="1" s="1"/>
</calcChain>
</file>

<file path=xl/sharedStrings.xml><?xml version="1.0" encoding="utf-8"?>
<sst xmlns="http://schemas.openxmlformats.org/spreadsheetml/2006/main" count="46" uniqueCount="17">
  <si>
    <t>LIQUIDACIÓN DEL CREDITO</t>
  </si>
  <si>
    <t xml:space="preserve">CAPITAL </t>
  </si>
  <si>
    <t>FECHA DE EXIGIBILIDAD</t>
  </si>
  <si>
    <t>FACTURA No.</t>
  </si>
  <si>
    <t>FECHA INICIAL</t>
  </si>
  <si>
    <t>FECHA FINAL</t>
  </si>
  <si>
    <t>T. EFECTIVA</t>
  </si>
  <si>
    <t>EFECTIVA ANUAL (1.5)</t>
  </si>
  <si>
    <t>NOMINAL MENSUAL</t>
  </si>
  <si>
    <t>FRACCIÓN</t>
  </si>
  <si>
    <t>CAPITAL</t>
  </si>
  <si>
    <t>INTERESES</t>
  </si>
  <si>
    <t>INTERESES:</t>
  </si>
  <si>
    <t>CAPITAL:</t>
  </si>
  <si>
    <t>TOTAL CAPITAL + INTERESES A LA FECHA DE LIQUIDACIÓN</t>
  </si>
  <si>
    <t>FACTURA FE1Y1404</t>
  </si>
  <si>
    <t>FE1Y1404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</si>
</sst>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* #,##0.00_);_(* \(#,##0.00\);_(* &quot;-&quot;??_);_(@_)"/>
    <numFmt numFmtId="169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2"/>
      <name val="Helv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</borders>
  <cellStyleXfs count="7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9" fontId="9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10" fontId="5" fillId="0" borderId="1" xfId="3" applyNumberFormat="1" applyFont="1" applyBorder="1" applyAlignment="1">
      <alignment horizontal="right"/>
    </xf>
    <xf numFmtId="42" fontId="5" fillId="0" borderId="1" xfId="0" applyNumberFormat="1" applyFont="1" applyBorder="1" applyAlignment="1">
      <alignment horizontal="center" vertical="center"/>
    </xf>
    <xf numFmtId="42" fontId="5" fillId="0" borderId="1" xfId="4" applyNumberFormat="1" applyFont="1" applyBorder="1" applyAlignment="1">
      <alignment horizontal="right" vertical="center"/>
    </xf>
    <xf numFmtId="10" fontId="5" fillId="2" borderId="1" xfId="2" applyNumberFormat="1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2" fontId="4" fillId="0" borderId="1" xfId="0" applyNumberFormat="1" applyFont="1" applyBorder="1"/>
    <xf numFmtId="42" fontId="2" fillId="0" borderId="1" xfId="0" applyNumberFormat="1" applyFont="1" applyBorder="1" applyAlignment="1">
      <alignment horizontal="center" vertical="center"/>
    </xf>
    <xf numFmtId="42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42" fontId="4" fillId="3" borderId="1" xfId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0" fontId="6" fillId="0" borderId="4" xfId="5" applyNumberFormat="1" applyFont="1" applyFill="1" applyBorder="1" applyAlignment="1" applyProtection="1">
      <alignment horizontal="center" vertical="center"/>
    </xf>
    <xf numFmtId="10" fontId="6" fillId="0" borderId="4" xfId="5" applyNumberFormat="1" applyFont="1" applyFill="1" applyBorder="1" applyAlignment="1" applyProtection="1">
      <alignment horizontal="center" vertical="center"/>
    </xf>
    <xf numFmtId="10" fontId="6" fillId="0" borderId="5" xfId="5" applyNumberFormat="1" applyFont="1" applyFill="1" applyBorder="1" applyAlignment="1" applyProtection="1">
      <alignment horizontal="center" vertical="center"/>
    </xf>
  </cellXfs>
  <cellStyles count="7">
    <cellStyle name="Millares_FEBRERO 1" xfId="4" xr:uid="{95688DCF-F5C2-4A1A-9FF1-8C3A03461590}"/>
    <cellStyle name="Moneda [0]" xfId="1" builtinId="7"/>
    <cellStyle name="Normal" xfId="0" builtinId="0"/>
    <cellStyle name="Normal 2" xfId="5" xr:uid="{91B9E0D7-C348-4976-97E7-CA4F01AE194D}"/>
    <cellStyle name="Normal_FEBRERO 1" xfId="3" xr:uid="{04BE9164-BC52-47A0-81AC-9C8D9D7A7600}"/>
    <cellStyle name="Porcentaje" xfId="2" builtinId="5"/>
    <cellStyle name="Porcentaje 2" xfId="6" xr:uid="{9D004089-9BC9-45E0-BE3E-ED95520271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M17" sqref="M17"/>
    </sheetView>
  </sheetViews>
  <sheetFormatPr baseColWidth="10" defaultColWidth="8.7109375" defaultRowHeight="15" x14ac:dyDescent="0.25"/>
  <cols>
    <col min="1" max="1" width="10.85546875" customWidth="1"/>
    <col min="2" max="2" width="12.42578125" bestFit="1" customWidth="1"/>
    <col min="3" max="4" width="10.85546875" customWidth="1"/>
    <col min="5" max="5" width="10.85546875"/>
    <col min="6" max="7" width="10.85546875" customWidth="1"/>
    <col min="8" max="9" width="12.42578125" bestFit="1" customWidth="1"/>
    <col min="12" max="12" width="38.85546875" customWidth="1"/>
    <col min="13" max="13" width="36" customWidth="1"/>
  </cols>
  <sheetData>
    <row r="1" spans="1:9" x14ac:dyDescent="0.25">
      <c r="A1" s="22" t="s">
        <v>15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0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15" t="s">
        <v>1</v>
      </c>
      <c r="B5" s="16">
        <v>49229585</v>
      </c>
      <c r="C5" s="15"/>
      <c r="D5" s="15"/>
      <c r="E5" s="15" t="s">
        <v>2</v>
      </c>
      <c r="F5" s="15"/>
      <c r="G5" s="18">
        <v>44469</v>
      </c>
      <c r="H5" s="15"/>
      <c r="I5" s="17"/>
    </row>
    <row r="6" spans="1:9" ht="24" x14ac:dyDescent="0.25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20" t="s">
        <v>11</v>
      </c>
    </row>
    <row r="7" spans="1:9" x14ac:dyDescent="0.25">
      <c r="A7" s="1" t="s">
        <v>16</v>
      </c>
      <c r="B7" s="9">
        <v>44679</v>
      </c>
      <c r="C7" s="10">
        <v>44681</v>
      </c>
      <c r="D7" s="7">
        <v>0.1905</v>
      </c>
      <c r="E7" s="4">
        <f t="shared" ref="E7:E36" si="0">IF(B7="","",D7*1.5)</f>
        <v>0.28575</v>
      </c>
      <c r="F7" s="4">
        <f t="shared" ref="F7:F36" si="1">IF(E7="","", (POWER((1+E7),(1/12)))-1)</f>
        <v>2.1166073665768392E-2</v>
      </c>
      <c r="G7" s="1">
        <f t="shared" ref="G7:G36" si="2">IF(OR(B7="",C7=""),"Sin fechas",C7-B7)</f>
        <v>2</v>
      </c>
      <c r="H7" s="5">
        <f t="shared" ref="H7:H36" si="3">$B$5</f>
        <v>49229585</v>
      </c>
      <c r="I7" s="6">
        <f t="shared" ref="I7:I36" si="4">IF(G7="","",(($B$5*F7)/30)*G7)</f>
        <v>69466.468176347116</v>
      </c>
    </row>
    <row r="8" spans="1:9" x14ac:dyDescent="0.25">
      <c r="A8" s="1" t="s">
        <v>16</v>
      </c>
      <c r="B8" s="2">
        <v>44682</v>
      </c>
      <c r="C8" s="11">
        <v>44712</v>
      </c>
      <c r="D8" s="7">
        <v>0.1971</v>
      </c>
      <c r="E8" s="4">
        <f t="shared" si="0"/>
        <v>0.29564999999999997</v>
      </c>
      <c r="F8" s="4">
        <f t="shared" si="1"/>
        <v>2.1819002655476094E-2</v>
      </c>
      <c r="G8" s="1">
        <f t="shared" si="2"/>
        <v>30</v>
      </c>
      <c r="H8" s="5">
        <f t="shared" si="3"/>
        <v>49229585</v>
      </c>
      <c r="I8" s="6">
        <f t="shared" si="4"/>
        <v>1074140.445842986</v>
      </c>
    </row>
    <row r="9" spans="1:9" x14ac:dyDescent="0.25">
      <c r="A9" s="1" t="s">
        <v>16</v>
      </c>
      <c r="B9" s="11">
        <v>44713</v>
      </c>
      <c r="C9" s="11">
        <v>44742</v>
      </c>
      <c r="D9" s="3">
        <v>0.20399999999999999</v>
      </c>
      <c r="E9" s="4">
        <f t="shared" si="0"/>
        <v>0.30599999999999999</v>
      </c>
      <c r="F9" s="4">
        <f t="shared" si="1"/>
        <v>2.2496738540053407E-2</v>
      </c>
      <c r="G9" s="1">
        <f t="shared" si="2"/>
        <v>29</v>
      </c>
      <c r="H9" s="5">
        <f t="shared" si="3"/>
        <v>49229585</v>
      </c>
      <c r="I9" s="6">
        <f t="shared" si="4"/>
        <v>1070588.2654409907</v>
      </c>
    </row>
    <row r="10" spans="1:9" x14ac:dyDescent="0.25">
      <c r="A10" s="1" t="s">
        <v>16</v>
      </c>
      <c r="B10" s="2">
        <v>44743</v>
      </c>
      <c r="C10" s="11">
        <v>44773</v>
      </c>
      <c r="D10" s="3">
        <v>0.21279999999999999</v>
      </c>
      <c r="E10" s="4">
        <f t="shared" si="0"/>
        <v>0.31919999999999998</v>
      </c>
      <c r="F10" s="4">
        <f t="shared" si="1"/>
        <v>2.3353989277085985E-2</v>
      </c>
      <c r="G10" s="1">
        <f t="shared" si="2"/>
        <v>30</v>
      </c>
      <c r="H10" s="5">
        <f t="shared" si="3"/>
        <v>49229585</v>
      </c>
      <c r="I10" s="6">
        <f t="shared" si="4"/>
        <v>1149707.2002053931</v>
      </c>
    </row>
    <row r="11" spans="1:9" x14ac:dyDescent="0.25">
      <c r="A11" s="1" t="s">
        <v>16</v>
      </c>
      <c r="B11" s="11">
        <v>44774</v>
      </c>
      <c r="C11" s="11">
        <v>44804</v>
      </c>
      <c r="D11" s="3">
        <v>0.22209999999999999</v>
      </c>
      <c r="E11" s="4">
        <f t="shared" si="0"/>
        <v>0.33315</v>
      </c>
      <c r="F11" s="4">
        <f t="shared" si="1"/>
        <v>2.4251443652343774E-2</v>
      </c>
      <c r="G11" s="1">
        <f t="shared" si="2"/>
        <v>30</v>
      </c>
      <c r="H11" s="5">
        <f t="shared" si="3"/>
        <v>49229585</v>
      </c>
      <c r="I11" s="6">
        <f t="shared" si="4"/>
        <v>1193888.5066557683</v>
      </c>
    </row>
    <row r="12" spans="1:9" x14ac:dyDescent="0.25">
      <c r="A12" s="1" t="s">
        <v>16</v>
      </c>
      <c r="B12" s="2">
        <v>44805</v>
      </c>
      <c r="C12" s="11">
        <v>44834</v>
      </c>
      <c r="D12" s="3">
        <v>0.23499999999999999</v>
      </c>
      <c r="E12" s="4">
        <f t="shared" si="0"/>
        <v>0.35249999999999998</v>
      </c>
      <c r="F12" s="4">
        <f t="shared" si="1"/>
        <v>2.548215212897964E-2</v>
      </c>
      <c r="G12" s="1">
        <f t="shared" si="2"/>
        <v>29</v>
      </c>
      <c r="H12" s="5">
        <f t="shared" si="3"/>
        <v>49229585</v>
      </c>
      <c r="I12" s="6">
        <f t="shared" si="4"/>
        <v>1212659.9150759832</v>
      </c>
    </row>
    <row r="13" spans="1:9" x14ac:dyDescent="0.25">
      <c r="A13" s="1" t="s">
        <v>16</v>
      </c>
      <c r="B13" s="11">
        <v>44835</v>
      </c>
      <c r="C13" s="11">
        <v>44865</v>
      </c>
      <c r="D13" s="3">
        <v>0.24610000000000001</v>
      </c>
      <c r="E13" s="4">
        <f t="shared" si="0"/>
        <v>0.36915000000000003</v>
      </c>
      <c r="F13" s="4">
        <f t="shared" si="1"/>
        <v>2.6528282142108894E-2</v>
      </c>
      <c r="G13" s="1">
        <f t="shared" si="2"/>
        <v>30</v>
      </c>
      <c r="H13" s="5">
        <f t="shared" si="3"/>
        <v>49229585</v>
      </c>
      <c r="I13" s="6">
        <f t="shared" si="4"/>
        <v>1305976.3206189319</v>
      </c>
    </row>
    <row r="14" spans="1:9" x14ac:dyDescent="0.25">
      <c r="A14" s="1" t="s">
        <v>16</v>
      </c>
      <c r="B14" s="2">
        <v>44866</v>
      </c>
      <c r="C14" s="11">
        <v>44895</v>
      </c>
      <c r="D14" s="3">
        <v>0.25779999999999997</v>
      </c>
      <c r="E14" s="4">
        <f t="shared" si="0"/>
        <v>0.38669999999999993</v>
      </c>
      <c r="F14" s="4">
        <f t="shared" si="1"/>
        <v>2.7618410366888613E-2</v>
      </c>
      <c r="G14" s="1">
        <f t="shared" si="2"/>
        <v>29</v>
      </c>
      <c r="H14" s="5">
        <f t="shared" si="3"/>
        <v>49229585</v>
      </c>
      <c r="I14" s="6">
        <f t="shared" si="4"/>
        <v>1314321.4513642369</v>
      </c>
    </row>
    <row r="15" spans="1:9" x14ac:dyDescent="0.25">
      <c r="A15" s="1" t="s">
        <v>16</v>
      </c>
      <c r="B15" s="11">
        <v>44896</v>
      </c>
      <c r="C15" s="11">
        <v>44926</v>
      </c>
      <c r="D15" s="3">
        <v>0.27639999999999998</v>
      </c>
      <c r="E15" s="4">
        <f t="shared" si="0"/>
        <v>0.41459999999999997</v>
      </c>
      <c r="F15" s="4">
        <f t="shared" si="1"/>
        <v>2.9325672006971892E-2</v>
      </c>
      <c r="G15" s="1">
        <f t="shared" si="2"/>
        <v>30</v>
      </c>
      <c r="H15" s="5">
        <f t="shared" si="3"/>
        <v>49229585</v>
      </c>
      <c r="I15" s="6">
        <f t="shared" si="4"/>
        <v>1443690.6627493433</v>
      </c>
    </row>
    <row r="16" spans="1:9" x14ac:dyDescent="0.25">
      <c r="A16" s="1" t="s">
        <v>16</v>
      </c>
      <c r="B16" s="2">
        <v>44927</v>
      </c>
      <c r="C16" s="11">
        <v>44957</v>
      </c>
      <c r="D16" s="3">
        <v>0.28839999999999999</v>
      </c>
      <c r="E16" s="4">
        <f t="shared" si="0"/>
        <v>0.43259999999999998</v>
      </c>
      <c r="F16" s="4">
        <f t="shared" si="1"/>
        <v>3.041082430433617E-2</v>
      </c>
      <c r="G16" s="1">
        <f t="shared" si="2"/>
        <v>30</v>
      </c>
      <c r="H16" s="5">
        <f t="shared" si="3"/>
        <v>49229585</v>
      </c>
      <c r="I16" s="6">
        <f t="shared" si="4"/>
        <v>1497112.2600103833</v>
      </c>
    </row>
    <row r="17" spans="1:9" x14ac:dyDescent="0.25">
      <c r="A17" s="1" t="s">
        <v>16</v>
      </c>
      <c r="B17" s="11">
        <v>44958</v>
      </c>
      <c r="C17" s="11">
        <v>44985</v>
      </c>
      <c r="D17" s="3">
        <v>0.30180000000000001</v>
      </c>
      <c r="E17" s="4">
        <f t="shared" si="0"/>
        <v>0.45269999999999999</v>
      </c>
      <c r="F17" s="4">
        <f t="shared" si="1"/>
        <v>3.1607904974429113E-2</v>
      </c>
      <c r="G17" s="1">
        <f t="shared" si="2"/>
        <v>27</v>
      </c>
      <c r="H17" s="5">
        <f t="shared" si="3"/>
        <v>49229585</v>
      </c>
      <c r="I17" s="6">
        <f t="shared" si="4"/>
        <v>1400439.6401495228</v>
      </c>
    </row>
    <row r="18" spans="1:9" x14ac:dyDescent="0.25">
      <c r="A18" s="1" t="s">
        <v>16</v>
      </c>
      <c r="B18" s="2">
        <v>44986</v>
      </c>
      <c r="C18" s="11">
        <v>45016</v>
      </c>
      <c r="D18" s="3">
        <v>0.30840000000000001</v>
      </c>
      <c r="E18" s="4">
        <f t="shared" si="0"/>
        <v>0.46260000000000001</v>
      </c>
      <c r="F18" s="4">
        <f t="shared" si="1"/>
        <v>3.2191941393584944E-2</v>
      </c>
      <c r="G18" s="1">
        <f t="shared" si="2"/>
        <v>30</v>
      </c>
      <c r="H18" s="5">
        <f t="shared" si="3"/>
        <v>49229585</v>
      </c>
      <c r="I18" s="6">
        <f t="shared" si="4"/>
        <v>1584795.9151505085</v>
      </c>
    </row>
    <row r="19" spans="1:9" x14ac:dyDescent="0.25">
      <c r="A19" s="1" t="s">
        <v>16</v>
      </c>
      <c r="B19" s="11">
        <v>45017</v>
      </c>
      <c r="C19" s="11">
        <v>45046</v>
      </c>
      <c r="D19" s="3">
        <v>0.31390000000000001</v>
      </c>
      <c r="E19" s="4">
        <f t="shared" si="0"/>
        <v>0.47084999999999999</v>
      </c>
      <c r="F19" s="4">
        <f t="shared" si="1"/>
        <v>3.2675876808137438E-2</v>
      </c>
      <c r="G19" s="1">
        <f t="shared" si="2"/>
        <v>29</v>
      </c>
      <c r="H19" s="5">
        <f t="shared" si="3"/>
        <v>49229585</v>
      </c>
      <c r="I19" s="6">
        <f t="shared" si="4"/>
        <v>1554999.1929498732</v>
      </c>
    </row>
    <row r="20" spans="1:9" x14ac:dyDescent="0.25">
      <c r="A20" s="1" t="s">
        <v>16</v>
      </c>
      <c r="B20" s="2">
        <v>45047</v>
      </c>
      <c r="C20" s="11">
        <v>45077</v>
      </c>
      <c r="D20" s="3">
        <v>0.30270000000000002</v>
      </c>
      <c r="E20" s="4">
        <f t="shared" si="0"/>
        <v>0.45405000000000006</v>
      </c>
      <c r="F20" s="4">
        <f t="shared" si="1"/>
        <v>3.1687760751144545E-2</v>
      </c>
      <c r="G20" s="1">
        <f t="shared" si="2"/>
        <v>30</v>
      </c>
      <c r="H20" s="5">
        <f t="shared" si="3"/>
        <v>49229585</v>
      </c>
      <c r="I20" s="6">
        <f t="shared" si="4"/>
        <v>1559975.3113581343</v>
      </c>
    </row>
    <row r="21" spans="1:9" x14ac:dyDescent="0.25">
      <c r="A21" s="1" t="s">
        <v>16</v>
      </c>
      <c r="B21" s="11">
        <v>45078</v>
      </c>
      <c r="C21" s="11">
        <v>45107</v>
      </c>
      <c r="D21" s="3">
        <v>0.29759999999999998</v>
      </c>
      <c r="E21" s="4">
        <f t="shared" si="0"/>
        <v>0.44639999999999996</v>
      </c>
      <c r="F21" s="4">
        <f t="shared" si="1"/>
        <v>3.1234342878250443E-2</v>
      </c>
      <c r="G21" s="1">
        <f t="shared" si="2"/>
        <v>29</v>
      </c>
      <c r="H21" s="5">
        <f t="shared" si="3"/>
        <v>49229585</v>
      </c>
      <c r="I21" s="6">
        <f t="shared" si="4"/>
        <v>1486398.6130558422</v>
      </c>
    </row>
    <row r="22" spans="1:9" x14ac:dyDescent="0.25">
      <c r="A22" s="1" t="s">
        <v>16</v>
      </c>
      <c r="B22" s="2">
        <v>45108</v>
      </c>
      <c r="C22" s="11">
        <v>45138</v>
      </c>
      <c r="D22" s="3">
        <v>0.29360000000000003</v>
      </c>
      <c r="E22" s="4">
        <f t="shared" si="0"/>
        <v>0.44040000000000001</v>
      </c>
      <c r="F22" s="4">
        <f t="shared" si="1"/>
        <v>3.0877180194344378E-2</v>
      </c>
      <c r="G22" s="1">
        <f t="shared" si="2"/>
        <v>30</v>
      </c>
      <c r="H22" s="5">
        <f t="shared" si="3"/>
        <v>49229585</v>
      </c>
      <c r="I22" s="6">
        <f t="shared" si="4"/>
        <v>1520070.766937793</v>
      </c>
    </row>
    <row r="23" spans="1:9" x14ac:dyDescent="0.25">
      <c r="A23" s="1" t="s">
        <v>16</v>
      </c>
      <c r="B23" s="11">
        <v>45139</v>
      </c>
      <c r="C23" s="11">
        <v>45169</v>
      </c>
      <c r="D23" s="3">
        <v>0.28749999999999998</v>
      </c>
      <c r="E23" s="4">
        <f t="shared" si="0"/>
        <v>0.43124999999999997</v>
      </c>
      <c r="F23" s="4">
        <f t="shared" si="1"/>
        <v>3.0329872667392177E-2</v>
      </c>
      <c r="G23" s="1">
        <f t="shared" si="2"/>
        <v>30</v>
      </c>
      <c r="H23" s="5">
        <f t="shared" si="3"/>
        <v>49229585</v>
      </c>
      <c r="I23" s="6">
        <f t="shared" si="4"/>
        <v>1493127.0445185599</v>
      </c>
    </row>
    <row r="24" spans="1:9" x14ac:dyDescent="0.25">
      <c r="A24" s="1" t="s">
        <v>16</v>
      </c>
      <c r="B24" s="2">
        <v>45170</v>
      </c>
      <c r="C24" s="11">
        <v>45199</v>
      </c>
      <c r="D24" s="3">
        <v>0.28029999999999999</v>
      </c>
      <c r="E24" s="4">
        <f t="shared" si="0"/>
        <v>0.42044999999999999</v>
      </c>
      <c r="F24" s="4">
        <f t="shared" si="1"/>
        <v>2.9679728036762887E-2</v>
      </c>
      <c r="G24" s="1">
        <f t="shared" si="2"/>
        <v>29</v>
      </c>
      <c r="H24" s="5">
        <f t="shared" si="3"/>
        <v>49229585</v>
      </c>
      <c r="I24" s="6">
        <f t="shared" si="4"/>
        <v>1412416.6710239451</v>
      </c>
    </row>
    <row r="25" spans="1:9" x14ac:dyDescent="0.25">
      <c r="A25" s="1" t="s">
        <v>16</v>
      </c>
      <c r="B25" s="11">
        <v>45200</v>
      </c>
      <c r="C25" s="11">
        <v>45230</v>
      </c>
      <c r="D25" s="3">
        <v>0.26529999999999998</v>
      </c>
      <c r="E25" s="4">
        <f t="shared" si="0"/>
        <v>0.39794999999999997</v>
      </c>
      <c r="F25" s="4">
        <f t="shared" si="1"/>
        <v>2.8310577727206798E-2</v>
      </c>
      <c r="G25" s="1">
        <f t="shared" si="2"/>
        <v>30</v>
      </c>
      <c r="H25" s="5">
        <f t="shared" si="3"/>
        <v>49229585</v>
      </c>
      <c r="I25" s="6">
        <f t="shared" si="4"/>
        <v>1393717.9926206339</v>
      </c>
    </row>
    <row r="26" spans="1:9" x14ac:dyDescent="0.25">
      <c r="A26" s="1" t="s">
        <v>16</v>
      </c>
      <c r="B26" s="2">
        <v>45231</v>
      </c>
      <c r="C26" s="11">
        <v>45260</v>
      </c>
      <c r="D26" s="3">
        <v>0.25519999999999998</v>
      </c>
      <c r="E26" s="4">
        <f t="shared" si="0"/>
        <v>0.38279999999999997</v>
      </c>
      <c r="F26" s="4">
        <f t="shared" si="1"/>
        <v>2.7377257079175044E-2</v>
      </c>
      <c r="G26" s="1">
        <f t="shared" si="2"/>
        <v>29</v>
      </c>
      <c r="H26" s="5">
        <f t="shared" si="3"/>
        <v>49229585</v>
      </c>
      <c r="I26" s="6">
        <f t="shared" si="4"/>
        <v>1302845.3042978961</v>
      </c>
    </row>
    <row r="27" spans="1:9" x14ac:dyDescent="0.25">
      <c r="A27" s="1" t="s">
        <v>16</v>
      </c>
      <c r="B27" s="11">
        <v>45261</v>
      </c>
      <c r="C27" s="11">
        <v>45291</v>
      </c>
      <c r="D27" s="3">
        <v>0.25040000000000001</v>
      </c>
      <c r="E27" s="4">
        <f>IF(B27="","",D27*1.5)</f>
        <v>0.37560000000000004</v>
      </c>
      <c r="F27" s="4">
        <f>IF(E27="","", (POWER((1+E27),(1/12)))-1)</f>
        <v>2.6930408406342421E-2</v>
      </c>
      <c r="G27" s="1">
        <f>IF(OR(B27="",C27=""),"Sin fechas",C27-B27)</f>
        <v>30</v>
      </c>
      <c r="H27" s="5">
        <f t="shared" si="3"/>
        <v>49229585</v>
      </c>
      <c r="I27" s="6">
        <f>IF(G27="","",(($B$5*F27)/30)*G27)</f>
        <v>1325772.8297247489</v>
      </c>
    </row>
    <row r="28" spans="1:9" x14ac:dyDescent="0.25">
      <c r="A28" s="1" t="s">
        <v>16</v>
      </c>
      <c r="B28" s="2">
        <v>45292</v>
      </c>
      <c r="C28" s="11">
        <v>45322</v>
      </c>
      <c r="D28" s="3">
        <v>0.23319999999999999</v>
      </c>
      <c r="E28" s="4">
        <f>IF(B28="","",D28*1.5)</f>
        <v>0.3498</v>
      </c>
      <c r="F28" s="4">
        <f>IF(E28="","", (POWER((1+E28),(1/12)))-1)</f>
        <v>2.5311398067152435E-2</v>
      </c>
      <c r="G28" s="1">
        <f>IF(OR(B28="",C28=""),"Sin fechas",C28-B28)</f>
        <v>30</v>
      </c>
      <c r="H28" s="5">
        <f t="shared" si="3"/>
        <v>49229585</v>
      </c>
      <c r="I28" s="6">
        <f>IF(G28="","",(($B$5*F28)/30)*G28)</f>
        <v>1246069.6226157164</v>
      </c>
    </row>
    <row r="29" spans="1:9" x14ac:dyDescent="0.25">
      <c r="A29" s="1" t="s">
        <v>16</v>
      </c>
      <c r="B29" s="11">
        <v>45323</v>
      </c>
      <c r="C29" s="11">
        <v>45351</v>
      </c>
      <c r="D29" s="8">
        <v>0.2331</v>
      </c>
      <c r="E29" s="4">
        <f>IF(B29="","",D29*1.5)</f>
        <v>0.34965000000000002</v>
      </c>
      <c r="F29" s="4">
        <f>IF(E29="","", (POWER((1+E29),(1/12)))-1)</f>
        <v>2.5301902552775868E-2</v>
      </c>
      <c r="G29" s="1">
        <f>IF(OR(B29="",C29=""),"Sin fechas",C29-B29)</f>
        <v>28</v>
      </c>
      <c r="H29" s="5">
        <f t="shared" si="3"/>
        <v>49229585</v>
      </c>
      <c r="I29" s="6">
        <f>IF(G29="","",(($B$5*F29)/30)*G29)</f>
        <v>1162562.0182246903</v>
      </c>
    </row>
    <row r="30" spans="1:9" x14ac:dyDescent="0.25">
      <c r="A30" s="1" t="s">
        <v>16</v>
      </c>
      <c r="B30" s="2">
        <v>45352</v>
      </c>
      <c r="C30" s="11">
        <v>45382</v>
      </c>
      <c r="D30" s="8">
        <v>0.222</v>
      </c>
      <c r="E30" s="4">
        <f>IF(B30="","",D30*1.5)</f>
        <v>0.33300000000000002</v>
      </c>
      <c r="F30" s="4">
        <f>IF(E30="","", (POWER((1+E30),(1/12)))-1)</f>
        <v>2.4241839479260285E-2</v>
      </c>
      <c r="G30" s="1">
        <f>IF(OR(B30="",C30=""),"Sin fechas",C30-B30)</f>
        <v>30</v>
      </c>
      <c r="H30" s="5">
        <f t="shared" si="3"/>
        <v>49229585</v>
      </c>
      <c r="I30" s="6">
        <f>IF(G30="","",(($B$5*F30)/30)*G30)</f>
        <v>1193415.6972006001</v>
      </c>
    </row>
    <row r="31" spans="1:9" x14ac:dyDescent="0.25">
      <c r="A31" s="1" t="s">
        <v>16</v>
      </c>
      <c r="B31" s="11">
        <v>45383</v>
      </c>
      <c r="C31" s="11">
        <v>45412</v>
      </c>
      <c r="D31" s="8">
        <v>0.22059999999999999</v>
      </c>
      <c r="E31" s="4">
        <f>IF(B31="","",D31*1.5)</f>
        <v>0.33089999999999997</v>
      </c>
      <c r="F31" s="4">
        <f>IF(E31="","", (POWER((1+E31),(1/12)))-1)</f>
        <v>2.4107276932201271E-2</v>
      </c>
      <c r="G31" s="1">
        <f>IF(OR(B31="",C31=""),"Sin fechas",C31-B31)</f>
        <v>29</v>
      </c>
      <c r="H31" s="5">
        <f t="shared" si="3"/>
        <v>49229585</v>
      </c>
      <c r="I31" s="6">
        <f>IF(G31="","",(($B$5*F31)/30)*G31)</f>
        <v>1147231.530890597</v>
      </c>
    </row>
    <row r="32" spans="1:9" x14ac:dyDescent="0.25">
      <c r="A32" s="1" t="s">
        <v>16</v>
      </c>
      <c r="B32" s="2">
        <v>45413</v>
      </c>
      <c r="C32" s="11">
        <v>45443</v>
      </c>
      <c r="D32" s="8">
        <v>0.2102</v>
      </c>
      <c r="E32" s="4">
        <f t="shared" ref="E32:E36" si="5">IF(B32="","",D32*1.5)</f>
        <v>0.31530000000000002</v>
      </c>
      <c r="F32" s="4">
        <f t="shared" ref="F32:F36" si="6">IF(E32="","", (POWER((1+E32),(1/12)))-1)</f>
        <v>2.3101532064367492E-2</v>
      </c>
      <c r="G32" s="1">
        <f t="shared" ref="G32:G36" si="7">IF(OR(B32="",C32=""),"Sin fechas",C32-B32)</f>
        <v>30</v>
      </c>
      <c r="H32" s="5">
        <f t="shared" si="3"/>
        <v>49229585</v>
      </c>
      <c r="I32" s="6">
        <f t="shared" ref="I32:I35" si="8">IF(G32="","",(($B$5*F32)/30)*G32)</f>
        <v>1137278.836393005</v>
      </c>
    </row>
    <row r="33" spans="1:9" x14ac:dyDescent="0.25">
      <c r="A33" s="1" t="s">
        <v>16</v>
      </c>
      <c r="B33" s="11">
        <v>45444</v>
      </c>
      <c r="C33" s="11">
        <v>45473</v>
      </c>
      <c r="D33" s="28">
        <v>0.2056</v>
      </c>
      <c r="E33" s="4">
        <f t="shared" si="5"/>
        <v>0.30840000000000001</v>
      </c>
      <c r="F33" s="4">
        <f t="shared" si="6"/>
        <v>2.2653191301707398E-2</v>
      </c>
      <c r="G33" s="1">
        <f t="shared" si="7"/>
        <v>29</v>
      </c>
      <c r="H33" s="5">
        <f t="shared" si="3"/>
        <v>49229585</v>
      </c>
      <c r="I33" s="6">
        <f t="shared" si="8"/>
        <v>1078033.6331517096</v>
      </c>
    </row>
    <row r="34" spans="1:9" x14ac:dyDescent="0.25">
      <c r="A34" s="1" t="s">
        <v>16</v>
      </c>
      <c r="B34" s="2">
        <v>45474</v>
      </c>
      <c r="C34" s="11">
        <v>45504</v>
      </c>
      <c r="D34" s="28">
        <v>0.1966</v>
      </c>
      <c r="E34" s="4">
        <f t="shared" si="5"/>
        <v>0.2949</v>
      </c>
      <c r="F34" s="4">
        <f t="shared" si="6"/>
        <v>2.1769698724889874E-2</v>
      </c>
      <c r="G34" s="1">
        <f t="shared" si="7"/>
        <v>30</v>
      </c>
      <c r="H34" s="5">
        <f t="shared" si="3"/>
        <v>49229585</v>
      </c>
      <c r="I34" s="6">
        <f t="shared" si="8"/>
        <v>1071713.2338013577</v>
      </c>
    </row>
    <row r="35" spans="1:9" x14ac:dyDescent="0.25">
      <c r="A35" s="1" t="s">
        <v>16</v>
      </c>
      <c r="B35" s="11">
        <v>45505</v>
      </c>
      <c r="C35" s="11">
        <v>45535</v>
      </c>
      <c r="D35" s="27">
        <v>0.19470000000000001</v>
      </c>
      <c r="E35" s="4">
        <f t="shared" si="5"/>
        <v>0.29205000000000003</v>
      </c>
      <c r="F35" s="4">
        <f>IF(E35="","", (POWER((1+E35),(1/12)))-1)</f>
        <v>2.1582104744219066E-2</v>
      </c>
      <c r="G35" s="1">
        <f t="shared" si="7"/>
        <v>30</v>
      </c>
      <c r="H35" s="5">
        <f t="shared" si="3"/>
        <v>49229585</v>
      </c>
      <c r="I35" s="6">
        <f t="shared" si="8"/>
        <v>1062478.0599844358</v>
      </c>
    </row>
    <row r="36" spans="1:9" ht="15.75" thickBot="1" x14ac:dyDescent="0.3">
      <c r="A36" s="1" t="s">
        <v>16</v>
      </c>
      <c r="B36" s="2">
        <v>45536</v>
      </c>
      <c r="C36" s="11">
        <v>45544</v>
      </c>
      <c r="D36" s="29">
        <v>0.1923</v>
      </c>
      <c r="E36" s="4">
        <f t="shared" si="5"/>
        <v>0.28844999999999998</v>
      </c>
      <c r="F36" s="4">
        <f t="shared" si="6"/>
        <v>2.1344601002089014E-2</v>
      </c>
      <c r="G36" s="1">
        <f t="shared" si="7"/>
        <v>8</v>
      </c>
      <c r="H36" s="5">
        <f t="shared" si="3"/>
        <v>49229585</v>
      </c>
      <c r="I36" s="6">
        <f>IF(G36="","",(($B$5*F36)/30)*G36)</f>
        <v>280209.55981958035</v>
      </c>
    </row>
    <row r="37" spans="1:9" ht="15.75" thickTop="1" x14ac:dyDescent="0.25">
      <c r="A37" s="21" t="s">
        <v>13</v>
      </c>
      <c r="B37" s="21"/>
      <c r="C37" s="21"/>
      <c r="D37" s="21"/>
      <c r="E37" s="21"/>
      <c r="F37" s="21"/>
      <c r="G37" s="21"/>
      <c r="H37" s="21"/>
      <c r="I37" s="13">
        <f>$B$5</f>
        <v>49229585</v>
      </c>
    </row>
    <row r="38" spans="1:9" x14ac:dyDescent="0.25">
      <c r="A38" s="21" t="s">
        <v>12</v>
      </c>
      <c r="B38" s="21"/>
      <c r="C38" s="21"/>
      <c r="D38" s="21"/>
      <c r="E38" s="21"/>
      <c r="F38" s="21"/>
      <c r="G38" s="21"/>
      <c r="H38" s="21"/>
      <c r="I38" s="12">
        <f>SUM(I7:I36)</f>
        <v>36745102.970009513</v>
      </c>
    </row>
    <row r="39" spans="1:9" x14ac:dyDescent="0.25">
      <c r="A39" s="21" t="s">
        <v>14</v>
      </c>
      <c r="B39" s="21"/>
      <c r="C39" s="21"/>
      <c r="D39" s="21"/>
      <c r="E39" s="21"/>
      <c r="F39" s="21"/>
      <c r="G39" s="21"/>
      <c r="H39" s="21"/>
      <c r="I39" s="14">
        <f>I37+I38</f>
        <v>85974687.970009506</v>
      </c>
    </row>
    <row r="42" spans="1:9" ht="43.5" customHeight="1" x14ac:dyDescent="0.25"/>
    <row r="43" spans="1:9" ht="38.25" customHeight="1" x14ac:dyDescent="0.25"/>
    <row r="44" spans="1:9" ht="51" customHeight="1" x14ac:dyDescent="0.25"/>
    <row r="45" spans="1:9" ht="48.75" customHeight="1" x14ac:dyDescent="0.25"/>
  </sheetData>
  <mergeCells count="7">
    <mergeCell ref="A1:I1"/>
    <mergeCell ref="A2:I2"/>
    <mergeCell ref="A3:I3"/>
    <mergeCell ref="A4:I4"/>
    <mergeCell ref="A37:H37"/>
    <mergeCell ref="A38:H38"/>
    <mergeCell ref="A39:H39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PAGAS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Zambrano</dc:creator>
  <cp:lastModifiedBy>Ángela María Valencia Arango</cp:lastModifiedBy>
  <dcterms:created xsi:type="dcterms:W3CDTF">2015-06-05T18:19:34Z</dcterms:created>
  <dcterms:modified xsi:type="dcterms:W3CDTF">2024-09-09T19:04:28Z</dcterms:modified>
</cp:coreProperties>
</file>