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21" documentId="13_ncr:1_{F43A6E2D-75E0-43DE-985E-D732BAD9ECA3}" xr6:coauthVersionLast="47" xr6:coauthVersionMax="47" xr10:uidLastSave="{35C5C054-A609-497E-9E71-12EB6CBA6942}"/>
  <bookViews>
    <workbookView xWindow="-120" yWindow="-120" windowWidth="24240" windowHeight="13020" xr2:uid="{69AAD36E-CAFA-43EB-832F-400E58192986}"/>
  </bookViews>
  <sheets>
    <sheet name="LIQ. PRETENSIONES DEMANDA" sheetId="12" r:id="rId1"/>
    <sheet name="PML-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2" l="1"/>
  <c r="F9" i="12" s="1"/>
  <c r="F10" i="12" s="1"/>
  <c r="E13" i="12"/>
  <c r="F13" i="12" s="1"/>
  <c r="D70" i="12"/>
  <c r="D71" i="12" s="1"/>
  <c r="E63" i="12"/>
  <c r="F63" i="12" s="1"/>
  <c r="F64" i="12" s="1"/>
  <c r="E59" i="12"/>
  <c r="E55" i="12"/>
  <c r="F55" i="12" s="1"/>
  <c r="D59" i="12" s="1"/>
  <c r="E51" i="12"/>
  <c r="F51" i="12" s="1"/>
  <c r="F52" i="12" s="1"/>
  <c r="E37" i="12"/>
  <c r="F37" i="12" s="1"/>
  <c r="F38" i="12" s="1"/>
  <c r="D30" i="12"/>
  <c r="D31" i="12" s="1"/>
  <c r="E23" i="12"/>
  <c r="F23" i="12" s="1"/>
  <c r="F24" i="12" s="1"/>
  <c r="E19" i="12"/>
  <c r="E18" i="12"/>
  <c r="E14" i="12"/>
  <c r="F14" i="12" s="1"/>
  <c r="D19" i="12" s="1"/>
  <c r="E66" i="15"/>
  <c r="E67" i="15" s="1"/>
  <c r="F59" i="15"/>
  <c r="G59" i="15" s="1"/>
  <c r="G60" i="15" s="1"/>
  <c r="F55" i="15"/>
  <c r="F51" i="15"/>
  <c r="G51" i="15" s="1"/>
  <c r="E55" i="15" s="1"/>
  <c r="F47" i="15"/>
  <c r="G47" i="15" s="1"/>
  <c r="G48" i="15" s="1"/>
  <c r="E26" i="15"/>
  <c r="E27" i="15" s="1"/>
  <c r="E28" i="15" s="1"/>
  <c r="F15" i="12" l="1"/>
  <c r="F59" i="12"/>
  <c r="F60" i="12" s="1"/>
  <c r="F19" i="12"/>
  <c r="B42" i="12"/>
  <c r="F42" i="12" s="1"/>
  <c r="D32" i="12"/>
  <c r="E33" i="12" s="1"/>
  <c r="D72" i="12"/>
  <c r="E73" i="12" s="1"/>
  <c r="B78" i="12"/>
  <c r="F78" i="12" s="1"/>
  <c r="D18" i="12"/>
  <c r="F18" i="12" s="1"/>
  <c r="F20" i="12" s="1"/>
  <c r="F56" i="12"/>
  <c r="G52" i="15"/>
  <c r="G55" i="15"/>
  <c r="G56" i="15" s="1"/>
  <c r="C38" i="15"/>
  <c r="G38" i="15" s="1"/>
  <c r="E68" i="15"/>
  <c r="F69" i="15" s="1"/>
  <c r="C74" i="15"/>
  <c r="G74" i="15" s="1"/>
  <c r="F29" i="15"/>
  <c r="F44" i="12" l="1"/>
  <c r="F80" i="12"/>
  <c r="G76" i="15"/>
  <c r="F33" i="15" l="1"/>
  <c r="G33" i="15" s="1"/>
  <c r="F19" i="15"/>
  <c r="G19" i="15" s="1"/>
  <c r="G20" i="15" s="1"/>
  <c r="F15" i="15"/>
  <c r="F14" i="15"/>
  <c r="F10" i="15"/>
  <c r="G10" i="15" s="1"/>
  <c r="E15" i="15" s="1"/>
  <c r="F9" i="15"/>
  <c r="G9" i="15" s="1"/>
  <c r="E14" i="15" s="1"/>
  <c r="F5" i="15"/>
  <c r="G5" i="15" s="1"/>
  <c r="G14" i="15" l="1"/>
  <c r="G15" i="15"/>
  <c r="G6" i="15"/>
  <c r="G11" i="15"/>
  <c r="G34" i="15"/>
  <c r="G16" i="15" l="1"/>
  <c r="G40" i="15" s="1"/>
</calcChain>
</file>

<file path=xl/sharedStrings.xml><?xml version="1.0" encoding="utf-8"?>
<sst xmlns="http://schemas.openxmlformats.org/spreadsheetml/2006/main" count="193" uniqueCount="36">
  <si>
    <t xml:space="preserve">*Nota: 
José Julián solicita pago de (i) prima de servicios periodo 2015, cesantías, intereses y vacaciones desde 15/09/2014 al 23/06/2015, (ii) indemnización del artículo 64 y 65 del CST y sanción por no consignación de cesantías.
Kelly Sofía solicita el pago de (i) prima de servicios, cesantías, intereses y vacaciones desde 15/01/2015 al 23/06/2015, (ii) indemnización del artículo 64 y 65 del CST.
El salario fue tomado de acuerdo con los hechos de la demanda.
</t>
  </si>
  <si>
    <t>LIQUIDACIÓN DE LAS PRETENSIONES DE LA DEMANDA</t>
  </si>
  <si>
    <t>JOSÉ JULIÁN</t>
  </si>
  <si>
    <t>DESDE</t>
  </si>
  <si>
    <t>HASTA</t>
  </si>
  <si>
    <t>SALARIO</t>
  </si>
  <si>
    <t>DÍAS</t>
  </si>
  <si>
    <t>PRIMA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</si>
  <si>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</si>
  <si>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</si>
  <si>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</si>
  <si>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</si>
  <si>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</si>
  <si>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</si>
  <si>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</si>
  <si>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</si>
  <si>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</si>
  <si>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</si>
  <si>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</si>
  <si>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</si>
  <si>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terminacion obra o labor:</t>
  </si>
  <si>
    <t>Ingreso Mensual:</t>
  </si>
  <si>
    <t>Ingreso Diario:</t>
  </si>
  <si>
    <t xml:space="preserve">Indemnización </t>
  </si>
  <si>
    <t>Total Indemnizacón: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</si>
  <si>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</si>
  <si>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</si>
  <si>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</si>
  <si>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</si>
  <si>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</si>
  <si>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</si>
  <si>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 JOSÉ JULIAN:</t>
  </si>
  <si>
    <t>KELLY SOFÍA</t>
  </si>
  <si>
    <t>Total Liquidación KELLY SOFÍA:</t>
  </si>
  <si>
    <t>*Nota: Conforme al clausulado que nos envió la compañía, las pólizas amparan el pago de salarios, prestaciones sociales e indemnización laborales. Sin embargo, por instrucción de la cía se incluyen las vacaciones para el calculo del PML</t>
  </si>
  <si>
    <t xml:space="preserve">*Nota: 
Póliza No. 03 GU057947 tuvo una vigencia del 19/06/2014 al 06/12/2015
(Sin tener en cuenta el término adicional de los tres años por prescripción trienal que otorga las pólizas).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</si>
</sst>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??_-;_-@_-"/>
    <numFmt numFmtId="169" formatCode="_ &quot;$&quot;\ * #,##0_ ;_ &quot;$&quot;\ * \-#,##0_ ;_ &quot;$&quot;\ * &quot;-&quot;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1" xfId="0" applyFont="1" applyBorder="1" applyAlignment="1">
      <alignment horizontal="center"/>
    </xf>
    <xf numFmtId="167" fontId="0" fillId="0" borderId="1" xfId="1" applyNumberFormat="1" applyFont="1" applyBorder="1"/>
    <xf numFmtId="167" fontId="4" fillId="3" borderId="1" xfId="1" applyNumberFormat="1" applyFont="1" applyFill="1" applyBorder="1"/>
    <xf numFmtId="167" fontId="4" fillId="2" borderId="1" xfId="1" applyNumberFormat="1" applyFont="1" applyFill="1" applyBorder="1" applyAlignment="1">
      <alignment horizontal="center"/>
    </xf>
    <xf numFmtId="168" fontId="0" fillId="0" borderId="1" xfId="0" applyNumberFormat="1" applyBorder="1"/>
    <xf numFmtId="167" fontId="0" fillId="0" borderId="1" xfId="1" applyNumberFormat="1" applyFont="1" applyFill="1" applyBorder="1"/>
    <xf numFmtId="0" fontId="4" fillId="0" borderId="0" xfId="0" applyFont="1" applyAlignment="1">
      <alignment horizontal="center"/>
    </xf>
    <xf numFmtId="167" fontId="4" fillId="0" borderId="0" xfId="1" applyNumberFormat="1" applyFont="1" applyFill="1" applyBorder="1"/>
    <xf numFmtId="0" fontId="7" fillId="0" borderId="1" xfId="0" applyFont="1" applyBorder="1" applyAlignment="1">
      <alignment horizontal="center" vertical="center"/>
    </xf>
    <xf numFmtId="168" fontId="7" fillId="3" borderId="1" xfId="0" applyNumberFormat="1" applyFont="1" applyFill="1" applyBorder="1"/>
    <xf numFmtId="14" fontId="9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67" fontId="4" fillId="3" borderId="1" xfId="0" applyNumberFormat="1" applyFont="1" applyFill="1" applyBorder="1"/>
    <xf numFmtId="164" fontId="8" fillId="0" borderId="0" xfId="2" applyNumberFormat="1" applyFont="1" applyBorder="1" applyAlignment="1">
      <alignment horizontal="center"/>
    </xf>
    <xf numFmtId="165" fontId="8" fillId="0" borderId="0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7" fontId="7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7" fontId="8" fillId="0" borderId="1" xfId="7" applyNumberFormat="1" applyFont="1" applyBorder="1"/>
    <xf numFmtId="167" fontId="8" fillId="0" borderId="1" xfId="1" applyNumberFormat="1" applyFont="1" applyFill="1" applyBorder="1"/>
    <xf numFmtId="167" fontId="7" fillId="0" borderId="1" xfId="1" applyNumberFormat="1" applyFont="1" applyFill="1" applyBorder="1"/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72" fontId="11" fillId="2" borderId="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7" fillId="2" borderId="1" xfId="0" applyFont="1" applyFill="1" applyBorder="1"/>
    <xf numFmtId="167" fontId="14" fillId="4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/>
    </xf>
    <xf numFmtId="165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4</xdr:col>
      <xdr:colOff>1397079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4:M80"/>
  <sheetViews>
    <sheetView tabSelected="1" topLeftCell="B58" zoomScale="80" zoomScaleNormal="80" workbookViewId="0">
      <selection activeCell="H42" sqref="H42"/>
    </sheetView>
  </sheetViews>
  <sheetFormatPr defaultColWidth="11.42578125" defaultRowHeight="15"/>
  <cols>
    <col min="1" max="1" width="8.42578125" customWidth="1"/>
    <col min="2" max="2" width="17.42578125" customWidth="1"/>
    <col min="3" max="3" width="15.5703125" customWidth="1"/>
    <col min="4" max="4" width="23.7109375" customWidth="1"/>
    <col min="5" max="5" width="23.85546875" bestFit="1" customWidth="1"/>
    <col min="6" max="6" width="22.7109375" bestFit="1" customWidth="1"/>
    <col min="7" max="7" width="18.85546875" customWidth="1"/>
    <col min="8" max="8" width="15.85546875" customWidth="1"/>
    <col min="9" max="9" width="11.5703125" bestFit="1" customWidth="1"/>
    <col min="10" max="10" width="11.5703125" customWidth="1"/>
    <col min="11" max="11" width="19.140625" bestFit="1" customWidth="1"/>
    <col min="12" max="12" width="24.42578125" customWidth="1"/>
    <col min="13" max="13" width="18.85546875" bestFit="1" customWidth="1"/>
    <col min="14" max="14" width="20.28515625" bestFit="1" customWidth="1"/>
  </cols>
  <sheetData>
    <row r="4" spans="2:13" ht="15" customHeight="1">
      <c r="J4" s="68" t="s">
        <v>0</v>
      </c>
      <c r="K4" s="68"/>
      <c r="L4" s="68"/>
      <c r="M4" s="68"/>
    </row>
    <row r="5" spans="2:13" ht="15" customHeight="1">
      <c r="B5" s="63" t="s">
        <v>1</v>
      </c>
      <c r="C5" s="63"/>
      <c r="D5" s="63"/>
      <c r="E5" s="63"/>
      <c r="F5" s="63"/>
      <c r="J5" s="68"/>
      <c r="K5" s="68"/>
      <c r="L5" s="68"/>
      <c r="M5" s="68"/>
    </row>
    <row r="6" spans="2:13" ht="15" customHeight="1">
      <c r="B6" s="24"/>
      <c r="C6" s="24"/>
      <c r="D6" s="23" t="s">
        <v>2</v>
      </c>
      <c r="E6" s="24"/>
      <c r="F6" s="24"/>
      <c r="J6" s="68"/>
      <c r="K6" s="68"/>
      <c r="L6" s="68"/>
      <c r="M6" s="68"/>
    </row>
    <row r="7" spans="2:13" ht="15.75" customHeight="1">
      <c r="J7" s="68"/>
      <c r="K7" s="68"/>
      <c r="L7" s="68"/>
      <c r="M7" s="68"/>
    </row>
    <row r="8" spans="2:13" ht="15.75" customHeight="1">
      <c r="B8" s="1" t="s">
        <v>3</v>
      </c>
      <c r="C8" s="1" t="s">
        <v>4</v>
      </c>
      <c r="D8" s="1" t="s">
        <v>5</v>
      </c>
      <c r="E8" s="1" t="s">
        <v>6</v>
      </c>
      <c r="F8" s="4" t="s">
        <v>7</v>
      </c>
      <c r="J8" s="68"/>
      <c r="K8" s="68"/>
      <c r="L8" s="68"/>
      <c r="M8" s="68"/>
    </row>
    <row r="9" spans="2:13" ht="15.75" customHeight="1">
      <c r="B9" s="11">
        <v>42005</v>
      </c>
      <c r="C9" s="11">
        <v>42178</v>
      </c>
      <c r="D9" s="5">
        <v>3000000</v>
      </c>
      <c r="E9" s="2">
        <f t="shared" ref="E9" si="0">DAYS360(B9,C9)</f>
        <v>172</v>
      </c>
      <c r="F9" s="6">
        <f t="shared" ref="F9" si="1">(D9*E9)/360</f>
        <v>1433333.3333333333</v>
      </c>
      <c r="J9" s="68"/>
      <c r="K9" s="68"/>
      <c r="L9" s="68"/>
      <c r="M9" s="68"/>
    </row>
    <row r="10" spans="2:13" ht="15.75" customHeight="1">
      <c r="B10" s="53" t="s">
        <v>8</v>
      </c>
      <c r="C10" s="54"/>
      <c r="D10" s="54"/>
      <c r="E10" s="55"/>
      <c r="F10" s="3">
        <f>SUM(F9:F9)</f>
        <v>1433333.3333333333</v>
      </c>
      <c r="J10" s="68"/>
      <c r="K10" s="68"/>
      <c r="L10" s="68"/>
      <c r="M10" s="68"/>
    </row>
    <row r="11" spans="2:13" ht="15.75" customHeight="1">
      <c r="J11" s="68"/>
      <c r="K11" s="68"/>
      <c r="L11" s="68"/>
      <c r="M11" s="68"/>
    </row>
    <row r="12" spans="2:13" ht="15.75" customHeight="1">
      <c r="B12" s="1" t="s">
        <v>3</v>
      </c>
      <c r="C12" s="1" t="s">
        <v>4</v>
      </c>
      <c r="D12" s="1" t="s">
        <v>5</v>
      </c>
      <c r="E12" s="1" t="s">
        <v>6</v>
      </c>
      <c r="F12" s="4" t="s">
        <v>9</v>
      </c>
      <c r="J12" s="68"/>
      <c r="K12" s="68"/>
      <c r="L12" s="68"/>
      <c r="M12" s="68"/>
    </row>
    <row r="13" spans="2:13" ht="15.75" customHeight="1">
      <c r="B13" s="11">
        <v>41897</v>
      </c>
      <c r="C13" s="11">
        <v>42004</v>
      </c>
      <c r="D13" s="5">
        <v>3000000</v>
      </c>
      <c r="E13" s="2">
        <f t="shared" ref="E13:E14" si="2">DAYS360(B13,C13)</f>
        <v>106</v>
      </c>
      <c r="F13" s="6">
        <f t="shared" ref="F13:F14" si="3">(D13*E13)/360</f>
        <v>883333.33333333337</v>
      </c>
      <c r="J13" s="68"/>
      <c r="K13" s="68"/>
      <c r="L13" s="68"/>
      <c r="M13" s="68"/>
    </row>
    <row r="14" spans="2:13" ht="15.75" customHeight="1">
      <c r="B14" s="11">
        <v>42005</v>
      </c>
      <c r="C14" s="11">
        <v>42178</v>
      </c>
      <c r="D14" s="5">
        <v>3000000</v>
      </c>
      <c r="E14" s="2">
        <f t="shared" si="2"/>
        <v>172</v>
      </c>
      <c r="F14" s="6">
        <f t="shared" si="3"/>
        <v>1433333.3333333333</v>
      </c>
      <c r="J14" s="68"/>
      <c r="K14" s="68"/>
      <c r="L14" s="68"/>
      <c r="M14" s="68"/>
    </row>
    <row r="15" spans="2:13" ht="15.75" customHeight="1">
      <c r="B15" s="64" t="s">
        <v>8</v>
      </c>
      <c r="C15" s="64"/>
      <c r="D15" s="64"/>
      <c r="E15" s="64"/>
      <c r="F15" s="3">
        <f>SUM(F13:F14)</f>
        <v>2316666.6666666665</v>
      </c>
      <c r="J15" s="68"/>
      <c r="K15" s="68"/>
      <c r="L15" s="68"/>
      <c r="M15" s="68"/>
    </row>
    <row r="16" spans="2:13" ht="15.75" customHeight="1">
      <c r="B16" s="7"/>
      <c r="C16" s="7"/>
      <c r="D16" s="7"/>
      <c r="E16" s="7"/>
      <c r="F16" s="8"/>
    </row>
    <row r="17" spans="2:8" ht="15.75" customHeight="1">
      <c r="B17" s="1" t="s">
        <v>3</v>
      </c>
      <c r="C17" s="1" t="s">
        <v>4</v>
      </c>
      <c r="D17" s="1" t="s">
        <v>9</v>
      </c>
      <c r="E17" s="1" t="s">
        <v>6</v>
      </c>
      <c r="F17" s="4" t="s">
        <v>10</v>
      </c>
    </row>
    <row r="18" spans="2:8" ht="15.75" customHeight="1">
      <c r="B18" s="11">
        <v>41897</v>
      </c>
      <c r="C18" s="11">
        <v>42004</v>
      </c>
      <c r="D18" s="12">
        <f>+F13</f>
        <v>883333.33333333337</v>
      </c>
      <c r="E18" s="2">
        <f t="shared" ref="E18:E19" si="4">DAYS360(B18,C18)</f>
        <v>106</v>
      </c>
      <c r="F18" s="2">
        <f t="shared" ref="F18:F19" si="5">(D18*E18*0.12)/360</f>
        <v>31211.111111111109</v>
      </c>
    </row>
    <row r="19" spans="2:8" ht="15.75" customHeight="1">
      <c r="B19" s="11">
        <v>42005</v>
      </c>
      <c r="C19" s="11">
        <v>42178</v>
      </c>
      <c r="D19" s="12">
        <f>+F14</f>
        <v>1433333.3333333333</v>
      </c>
      <c r="E19" s="2">
        <f t="shared" si="4"/>
        <v>172</v>
      </c>
      <c r="F19" s="2">
        <f t="shared" si="5"/>
        <v>82177.777777777766</v>
      </c>
    </row>
    <row r="20" spans="2:8" ht="15.75" customHeight="1">
      <c r="B20" s="64" t="s">
        <v>8</v>
      </c>
      <c r="C20" s="64"/>
      <c r="D20" s="64"/>
      <c r="E20" s="64"/>
      <c r="F20" s="13">
        <f>SUM(F18:F19)</f>
        <v>113388.88888888888</v>
      </c>
      <c r="G20" s="8"/>
    </row>
    <row r="21" spans="2:8" ht="15.75" customHeight="1"/>
    <row r="22" spans="2:8" ht="15.75" customHeight="1">
      <c r="B22" s="1" t="s">
        <v>3</v>
      </c>
      <c r="C22" s="1" t="s">
        <v>4</v>
      </c>
      <c r="D22" s="1" t="s">
        <v>5</v>
      </c>
      <c r="E22" s="1" t="s">
        <v>6</v>
      </c>
      <c r="F22" s="4" t="s">
        <v>11</v>
      </c>
    </row>
    <row r="23" spans="2:8" ht="15.75" customHeight="1">
      <c r="B23" s="11">
        <v>41897</v>
      </c>
      <c r="C23" s="11">
        <v>42178</v>
      </c>
      <c r="D23" s="6">
        <v>3000000</v>
      </c>
      <c r="E23" s="2">
        <f>DAYS360(B23,C23)+1</f>
        <v>279</v>
      </c>
      <c r="F23" s="2">
        <f>(D23*E23)/720</f>
        <v>1162500</v>
      </c>
    </row>
    <row r="24" spans="2:8">
      <c r="B24" s="53" t="s">
        <v>8</v>
      </c>
      <c r="C24" s="54"/>
      <c r="D24" s="54"/>
      <c r="E24" s="55"/>
      <c r="F24" s="3">
        <f>SUM(F23:F23)</f>
        <v>1162500</v>
      </c>
    </row>
    <row r="25" spans="2:8" ht="14.25" customHeight="1">
      <c r="B25" s="7"/>
      <c r="C25" s="7"/>
      <c r="D25" s="7"/>
      <c r="E25" s="7"/>
    </row>
    <row r="26" spans="2:8" ht="16.5" customHeight="1">
      <c r="B26" s="57" t="s">
        <v>12</v>
      </c>
      <c r="C26" s="58"/>
      <c r="D26" s="58"/>
      <c r="E26" s="58"/>
      <c r="F26" s="58"/>
      <c r="G26" s="58"/>
      <c r="H26" s="59"/>
    </row>
    <row r="27" spans="2:8">
      <c r="B27" s="44"/>
      <c r="C27" s="45"/>
      <c r="D27" s="25" t="s">
        <v>13</v>
      </c>
      <c r="E27" s="25" t="s">
        <v>14</v>
      </c>
      <c r="F27" s="25" t="s">
        <v>15</v>
      </c>
      <c r="G27" s="56" t="s">
        <v>16</v>
      </c>
      <c r="H27" s="56"/>
    </row>
    <row r="28" spans="2:8">
      <c r="B28" s="44" t="s">
        <v>17</v>
      </c>
      <c r="C28" s="45"/>
      <c r="D28" s="26">
        <v>2015</v>
      </c>
      <c r="E28" s="26">
        <v>6</v>
      </c>
      <c r="F28" s="27">
        <v>23</v>
      </c>
      <c r="G28" s="28" t="s">
        <v>18</v>
      </c>
      <c r="H28" s="29" t="s">
        <v>19</v>
      </c>
    </row>
    <row r="29" spans="2:8">
      <c r="B29" s="44" t="s">
        <v>20</v>
      </c>
      <c r="C29" s="45"/>
      <c r="D29" s="30">
        <v>2015</v>
      </c>
      <c r="E29" s="30">
        <v>10</v>
      </c>
      <c r="F29" s="31">
        <v>12</v>
      </c>
      <c r="G29" s="32">
        <v>109</v>
      </c>
      <c r="H29" s="33"/>
    </row>
    <row r="30" spans="2:8">
      <c r="B30" s="44" t="s">
        <v>21</v>
      </c>
      <c r="C30" s="45"/>
      <c r="D30" s="51">
        <f>+D23</f>
        <v>3000000</v>
      </c>
      <c r="E30" s="52"/>
      <c r="F30" s="52"/>
      <c r="G30" s="52"/>
      <c r="H30" s="52"/>
    </row>
    <row r="31" spans="2:8">
      <c r="B31" s="44" t="s">
        <v>22</v>
      </c>
      <c r="C31" s="45"/>
      <c r="D31" s="46">
        <f>D30/30</f>
        <v>100000</v>
      </c>
      <c r="E31" s="46"/>
      <c r="F31" s="46"/>
      <c r="G31" s="46"/>
      <c r="H31" s="46"/>
    </row>
    <row r="32" spans="2:8">
      <c r="B32" s="44" t="s">
        <v>23</v>
      </c>
      <c r="C32" s="45"/>
      <c r="D32" s="46">
        <f>D31*G29</f>
        <v>10900000</v>
      </c>
      <c r="E32" s="46"/>
      <c r="F32" s="46"/>
      <c r="G32" s="46"/>
      <c r="H32" s="46"/>
    </row>
    <row r="33" spans="2:8">
      <c r="B33" s="47" t="s">
        <v>24</v>
      </c>
      <c r="C33" s="48"/>
      <c r="D33" s="34"/>
      <c r="E33" s="49">
        <f>SUM(D32:E32)</f>
        <v>10900000</v>
      </c>
      <c r="F33" s="49"/>
      <c r="G33" s="49"/>
      <c r="H33" s="49"/>
    </row>
    <row r="34" spans="2:8">
      <c r="B34" s="7"/>
      <c r="C34" s="7"/>
      <c r="D34" s="7"/>
      <c r="E34" s="7"/>
    </row>
    <row r="35" spans="2:8">
      <c r="B35" s="57" t="s">
        <v>25</v>
      </c>
      <c r="C35" s="58"/>
      <c r="D35" s="58"/>
      <c r="E35" s="58"/>
      <c r="F35" s="58"/>
    </row>
    <row r="36" spans="2:8">
      <c r="B36" s="17" t="s">
        <v>3</v>
      </c>
      <c r="C36" s="17" t="s">
        <v>4</v>
      </c>
      <c r="D36" s="17" t="s">
        <v>5</v>
      </c>
      <c r="E36" s="17" t="s">
        <v>6</v>
      </c>
      <c r="F36" s="18" t="s">
        <v>26</v>
      </c>
    </row>
    <row r="37" spans="2:8">
      <c r="B37" s="19">
        <v>42050</v>
      </c>
      <c r="C37" s="19">
        <v>42178</v>
      </c>
      <c r="D37" s="20">
        <v>3000000</v>
      </c>
      <c r="E37" s="21">
        <f t="shared" ref="E37" si="6">DAYS360(B37,C37)+1</f>
        <v>129</v>
      </c>
      <c r="F37" s="21">
        <f t="shared" ref="F37" si="7">(D37/30)*E37</f>
        <v>12900000</v>
      </c>
    </row>
    <row r="38" spans="2:8">
      <c r="B38" s="65" t="s">
        <v>8</v>
      </c>
      <c r="C38" s="66"/>
      <c r="D38" s="66"/>
      <c r="E38" s="67"/>
      <c r="F38" s="22">
        <f>SUM(F37:F37)</f>
        <v>12900000</v>
      </c>
    </row>
    <row r="39" spans="2:8">
      <c r="C39" s="14"/>
      <c r="D39" s="15"/>
      <c r="E39" s="16"/>
      <c r="F39" s="16"/>
    </row>
    <row r="40" spans="2:8">
      <c r="B40" s="50" t="s">
        <v>27</v>
      </c>
      <c r="C40" s="50"/>
      <c r="D40" s="50"/>
      <c r="E40" s="50"/>
      <c r="F40" s="50"/>
    </row>
    <row r="41" spans="2:8">
      <c r="B41" s="37" t="s">
        <v>28</v>
      </c>
      <c r="C41" s="37"/>
      <c r="D41" s="37" t="s">
        <v>29</v>
      </c>
      <c r="E41" s="37"/>
      <c r="F41" s="9" t="s">
        <v>30</v>
      </c>
    </row>
    <row r="42" spans="2:8">
      <c r="B42" s="38">
        <f>+D31</f>
        <v>100000</v>
      </c>
      <c r="C42" s="39"/>
      <c r="D42" s="40">
        <v>720</v>
      </c>
      <c r="E42" s="40"/>
      <c r="F42" s="10">
        <f>B42*D42</f>
        <v>72000000</v>
      </c>
    </row>
    <row r="43" spans="2:8">
      <c r="C43" s="14"/>
      <c r="D43" s="15"/>
      <c r="E43" s="16"/>
      <c r="F43" s="16"/>
    </row>
    <row r="44" spans="2:8" ht="18">
      <c r="B44" s="60" t="s">
        <v>31</v>
      </c>
      <c r="C44" s="61"/>
      <c r="D44" s="61"/>
      <c r="E44" s="62"/>
      <c r="F44" s="36">
        <f>F38+F24+F20+F15+F10+F42+E33</f>
        <v>100825888.8888889</v>
      </c>
    </row>
    <row r="45" spans="2:8">
      <c r="C45" s="14"/>
      <c r="D45" s="15"/>
      <c r="E45" s="16"/>
      <c r="F45" s="16"/>
    </row>
    <row r="46" spans="2:8">
      <c r="C46" s="14"/>
      <c r="D46" s="15"/>
      <c r="E46" s="16"/>
      <c r="F46" s="16"/>
    </row>
    <row r="47" spans="2:8">
      <c r="B47" s="63" t="s">
        <v>1</v>
      </c>
      <c r="C47" s="63"/>
      <c r="D47" s="63"/>
      <c r="E47" s="63"/>
      <c r="F47" s="63"/>
    </row>
    <row r="48" spans="2:8">
      <c r="B48" s="24"/>
      <c r="C48" s="24"/>
      <c r="D48" s="23" t="s">
        <v>32</v>
      </c>
      <c r="E48" s="24"/>
      <c r="F48" s="24"/>
    </row>
    <row r="50" spans="2:7">
      <c r="B50" s="1" t="s">
        <v>3</v>
      </c>
      <c r="C50" s="1" t="s">
        <v>4</v>
      </c>
      <c r="D50" s="1" t="s">
        <v>5</v>
      </c>
      <c r="E50" s="1" t="s">
        <v>6</v>
      </c>
      <c r="F50" s="4" t="s">
        <v>7</v>
      </c>
    </row>
    <row r="51" spans="2:7">
      <c r="B51" s="11">
        <v>42019</v>
      </c>
      <c r="C51" s="11">
        <v>42178</v>
      </c>
      <c r="D51" s="5">
        <v>3000000</v>
      </c>
      <c r="E51" s="2">
        <f t="shared" ref="E51" si="8">DAYS360(B51,C51)</f>
        <v>158</v>
      </c>
      <c r="F51" s="6">
        <f t="shared" ref="F51" si="9">(D51*E51)/360</f>
        <v>1316666.6666666667</v>
      </c>
    </row>
    <row r="52" spans="2:7">
      <c r="B52" s="64" t="s">
        <v>8</v>
      </c>
      <c r="C52" s="64"/>
      <c r="D52" s="64"/>
      <c r="E52" s="64"/>
      <c r="F52" s="3">
        <f>SUM(F51:F51)</f>
        <v>1316666.6666666667</v>
      </c>
    </row>
    <row r="54" spans="2:7">
      <c r="B54" s="1" t="s">
        <v>3</v>
      </c>
      <c r="C54" s="1" t="s">
        <v>4</v>
      </c>
      <c r="D54" s="1" t="s">
        <v>5</v>
      </c>
      <c r="E54" s="1" t="s">
        <v>6</v>
      </c>
      <c r="F54" s="4" t="s">
        <v>9</v>
      </c>
    </row>
    <row r="55" spans="2:7">
      <c r="B55" s="11">
        <v>42019</v>
      </c>
      <c r="C55" s="11">
        <v>42178</v>
      </c>
      <c r="D55" s="5">
        <v>3000000</v>
      </c>
      <c r="E55" s="2">
        <f t="shared" ref="E55" si="10">DAYS360(B55,C55)</f>
        <v>158</v>
      </c>
      <c r="F55" s="6">
        <f t="shared" ref="F55" si="11">(D55*E55)/360</f>
        <v>1316666.6666666667</v>
      </c>
    </row>
    <row r="56" spans="2:7">
      <c r="B56" s="64" t="s">
        <v>8</v>
      </c>
      <c r="C56" s="64"/>
      <c r="D56" s="64"/>
      <c r="E56" s="64"/>
      <c r="F56" s="3">
        <f>SUM(F55:F55)</f>
        <v>1316666.6666666667</v>
      </c>
    </row>
    <row r="57" spans="2:7">
      <c r="B57" s="7"/>
      <c r="C57" s="7"/>
      <c r="D57" s="7"/>
      <c r="E57" s="7"/>
      <c r="F57" s="8"/>
    </row>
    <row r="58" spans="2:7">
      <c r="B58" s="1" t="s">
        <v>3</v>
      </c>
      <c r="C58" s="1" t="s">
        <v>4</v>
      </c>
      <c r="D58" s="1" t="s">
        <v>9</v>
      </c>
      <c r="E58" s="1" t="s">
        <v>6</v>
      </c>
      <c r="F58" s="4" t="s">
        <v>10</v>
      </c>
    </row>
    <row r="59" spans="2:7">
      <c r="B59" s="11">
        <v>42019</v>
      </c>
      <c r="C59" s="11">
        <v>42178</v>
      </c>
      <c r="D59" s="12">
        <f>+F55</f>
        <v>1316666.6666666667</v>
      </c>
      <c r="E59" s="2">
        <f t="shared" ref="E59" si="12">DAYS360(B59,C59)</f>
        <v>158</v>
      </c>
      <c r="F59" s="2">
        <f t="shared" ref="F59" si="13">(D59*E59*0.12)/360</f>
        <v>69344.444444444438</v>
      </c>
    </row>
    <row r="60" spans="2:7">
      <c r="B60" s="64" t="s">
        <v>8</v>
      </c>
      <c r="C60" s="64"/>
      <c r="D60" s="64"/>
      <c r="E60" s="64"/>
      <c r="F60" s="13">
        <f>SUM(F59:F59)</f>
        <v>69344.444444444438</v>
      </c>
      <c r="G60" s="8"/>
    </row>
    <row r="62" spans="2:7">
      <c r="B62" s="1" t="s">
        <v>3</v>
      </c>
      <c r="C62" s="1" t="s">
        <v>4</v>
      </c>
      <c r="D62" s="1" t="s">
        <v>5</v>
      </c>
      <c r="E62" s="1" t="s">
        <v>6</v>
      </c>
      <c r="F62" s="4" t="s">
        <v>11</v>
      </c>
    </row>
    <row r="63" spans="2:7">
      <c r="B63" s="11">
        <v>42019</v>
      </c>
      <c r="C63" s="11">
        <v>42178</v>
      </c>
      <c r="D63" s="6">
        <v>3000000</v>
      </c>
      <c r="E63" s="2">
        <f>DAYS360(B63,C63)+1</f>
        <v>159</v>
      </c>
      <c r="F63" s="2">
        <f>(D63*E63)/720</f>
        <v>662500</v>
      </c>
    </row>
    <row r="64" spans="2:7">
      <c r="B64" s="53" t="s">
        <v>8</v>
      </c>
      <c r="C64" s="54"/>
      <c r="D64" s="54"/>
      <c r="E64" s="55"/>
      <c r="F64" s="3">
        <f>SUM(F63:F63)</f>
        <v>662500</v>
      </c>
    </row>
    <row r="65" spans="2:8">
      <c r="B65" s="7"/>
      <c r="C65" s="7"/>
      <c r="D65" s="7"/>
      <c r="E65" s="7"/>
    </row>
    <row r="66" spans="2:8">
      <c r="B66" s="57" t="s">
        <v>12</v>
      </c>
      <c r="C66" s="58"/>
      <c r="D66" s="58"/>
      <c r="E66" s="58"/>
      <c r="F66" s="58"/>
      <c r="G66" s="58"/>
      <c r="H66" s="59"/>
    </row>
    <row r="67" spans="2:8">
      <c r="B67" s="44"/>
      <c r="C67" s="45"/>
      <c r="D67" s="25" t="s">
        <v>13</v>
      </c>
      <c r="E67" s="25" t="s">
        <v>14</v>
      </c>
      <c r="F67" s="25" t="s">
        <v>15</v>
      </c>
      <c r="G67" s="56" t="s">
        <v>16</v>
      </c>
      <c r="H67" s="56"/>
    </row>
    <row r="68" spans="2:8">
      <c r="B68" s="44" t="s">
        <v>17</v>
      </c>
      <c r="C68" s="45"/>
      <c r="D68" s="26">
        <v>2015</v>
      </c>
      <c r="E68" s="26">
        <v>6</v>
      </c>
      <c r="F68" s="27">
        <v>23</v>
      </c>
      <c r="G68" s="28" t="s">
        <v>18</v>
      </c>
      <c r="H68" s="29" t="s">
        <v>19</v>
      </c>
    </row>
    <row r="69" spans="2:8">
      <c r="B69" s="44" t="s">
        <v>20</v>
      </c>
      <c r="C69" s="45"/>
      <c r="D69" s="30">
        <v>2015</v>
      </c>
      <c r="E69" s="30">
        <v>10</v>
      </c>
      <c r="F69" s="31">
        <v>12</v>
      </c>
      <c r="G69" s="32">
        <v>109</v>
      </c>
      <c r="H69" s="33"/>
    </row>
    <row r="70" spans="2:8">
      <c r="B70" s="44" t="s">
        <v>21</v>
      </c>
      <c r="C70" s="45"/>
      <c r="D70" s="51">
        <f>+D63</f>
        <v>3000000</v>
      </c>
      <c r="E70" s="52"/>
      <c r="F70" s="52"/>
      <c r="G70" s="52"/>
      <c r="H70" s="52"/>
    </row>
    <row r="71" spans="2:8">
      <c r="B71" s="44" t="s">
        <v>22</v>
      </c>
      <c r="C71" s="45"/>
      <c r="D71" s="46">
        <f>D70/30</f>
        <v>100000</v>
      </c>
      <c r="E71" s="46"/>
      <c r="F71" s="46"/>
      <c r="G71" s="46"/>
      <c r="H71" s="46"/>
    </row>
    <row r="72" spans="2:8">
      <c r="B72" s="44" t="s">
        <v>23</v>
      </c>
      <c r="C72" s="45"/>
      <c r="D72" s="46">
        <f>D71*G69</f>
        <v>10900000</v>
      </c>
      <c r="E72" s="46"/>
      <c r="F72" s="46"/>
      <c r="G72" s="46"/>
      <c r="H72" s="46"/>
    </row>
    <row r="73" spans="2:8">
      <c r="B73" s="47" t="s">
        <v>24</v>
      </c>
      <c r="C73" s="48"/>
      <c r="D73" s="34"/>
      <c r="E73" s="49">
        <f>SUM(D72:E72)</f>
        <v>10900000</v>
      </c>
      <c r="F73" s="49"/>
      <c r="G73" s="49"/>
      <c r="H73" s="49"/>
    </row>
    <row r="74" spans="2:8">
      <c r="B74" s="7"/>
      <c r="C74" s="7"/>
      <c r="D74" s="7"/>
      <c r="E74" s="7"/>
    </row>
    <row r="75" spans="2:8">
      <c r="C75" s="14"/>
      <c r="D75" s="15"/>
      <c r="E75" s="16"/>
      <c r="F75" s="16"/>
    </row>
    <row r="76" spans="2:8">
      <c r="B76" s="50" t="s">
        <v>27</v>
      </c>
      <c r="C76" s="50"/>
      <c r="D76" s="50"/>
      <c r="E76" s="50"/>
      <c r="F76" s="50"/>
    </row>
    <row r="77" spans="2:8">
      <c r="B77" s="37" t="s">
        <v>28</v>
      </c>
      <c r="C77" s="37"/>
      <c r="D77" s="37" t="s">
        <v>29</v>
      </c>
      <c r="E77" s="37"/>
      <c r="F77" s="9" t="s">
        <v>30</v>
      </c>
    </row>
    <row r="78" spans="2:8">
      <c r="B78" s="38">
        <f>+D71</f>
        <v>100000</v>
      </c>
      <c r="C78" s="39"/>
      <c r="D78" s="40">
        <v>720</v>
      </c>
      <c r="E78" s="40"/>
      <c r="F78" s="10">
        <f>B78*D78</f>
        <v>72000000</v>
      </c>
    </row>
    <row r="79" spans="2:8">
      <c r="C79" s="14"/>
      <c r="D79" s="15"/>
      <c r="E79" s="16"/>
      <c r="F79" s="16"/>
    </row>
    <row r="80" spans="2:8" ht="18">
      <c r="B80" s="41" t="s">
        <v>33</v>
      </c>
      <c r="C80" s="42"/>
      <c r="D80" s="42"/>
      <c r="E80" s="43"/>
      <c r="F80" s="36">
        <f>F78+E73+F64+F60+F56+F52</f>
        <v>86265177.777777791</v>
      </c>
    </row>
  </sheetData>
  <mergeCells count="51">
    <mergeCell ref="B26:H26"/>
    <mergeCell ref="J4:M15"/>
    <mergeCell ref="B27:C27"/>
    <mergeCell ref="G27:H27"/>
    <mergeCell ref="B28:C28"/>
    <mergeCell ref="B5:F5"/>
    <mergeCell ref="B10:E10"/>
    <mergeCell ref="B15:E15"/>
    <mergeCell ref="B20:E20"/>
    <mergeCell ref="B24:E24"/>
    <mergeCell ref="B29:C29"/>
    <mergeCell ref="B30:C30"/>
    <mergeCell ref="D30:H30"/>
    <mergeCell ref="B31:C31"/>
    <mergeCell ref="D31:H31"/>
    <mergeCell ref="B32:C32"/>
    <mergeCell ref="D32:H32"/>
    <mergeCell ref="B33:C33"/>
    <mergeCell ref="E33:H33"/>
    <mergeCell ref="B35:F35"/>
    <mergeCell ref="B38:E38"/>
    <mergeCell ref="B40:F40"/>
    <mergeCell ref="B41:C41"/>
    <mergeCell ref="D41:E41"/>
    <mergeCell ref="B42:C42"/>
    <mergeCell ref="D42:E42"/>
    <mergeCell ref="B44:E44"/>
    <mergeCell ref="B47:F47"/>
    <mergeCell ref="B52:E52"/>
    <mergeCell ref="B56:E56"/>
    <mergeCell ref="B60:E60"/>
    <mergeCell ref="B64:E64"/>
    <mergeCell ref="B67:C67"/>
    <mergeCell ref="G67:H67"/>
    <mergeCell ref="B68:C68"/>
    <mergeCell ref="B66:H66"/>
    <mergeCell ref="B69:C69"/>
    <mergeCell ref="B70:C70"/>
    <mergeCell ref="D70:H70"/>
    <mergeCell ref="B71:C71"/>
    <mergeCell ref="D71:H71"/>
    <mergeCell ref="B72:C72"/>
    <mergeCell ref="D72:H72"/>
    <mergeCell ref="B73:C73"/>
    <mergeCell ref="E73:H73"/>
    <mergeCell ref="B76:F76"/>
    <mergeCell ref="B77:C77"/>
    <mergeCell ref="D77:E77"/>
    <mergeCell ref="B78:C78"/>
    <mergeCell ref="D78:E78"/>
    <mergeCell ref="B80:E80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C1:N76"/>
  <sheetViews>
    <sheetView topLeftCell="A25" zoomScale="80" zoomScaleNormal="80" workbookViewId="0">
      <selection activeCell="E44" sqref="E44"/>
    </sheetView>
  </sheetViews>
  <sheetFormatPr defaultColWidth="11.42578125" defaultRowHeight="15"/>
  <cols>
    <col min="1" max="1" width="10.28515625" customWidth="1"/>
    <col min="2" max="2" width="6.7109375" customWidth="1"/>
    <col min="4" max="4" width="15" customWidth="1"/>
    <col min="5" max="5" width="22.5703125" customWidth="1"/>
    <col min="6" max="6" width="18.85546875" customWidth="1"/>
    <col min="7" max="7" width="20.140625" customWidth="1"/>
    <col min="8" max="8" width="16.5703125" customWidth="1"/>
  </cols>
  <sheetData>
    <row r="1" spans="3:14">
      <c r="C1" s="63" t="s">
        <v>1</v>
      </c>
      <c r="D1" s="63"/>
      <c r="E1" s="63"/>
      <c r="F1" s="63"/>
      <c r="G1" s="63"/>
    </row>
    <row r="2" spans="3:14">
      <c r="C2" s="24"/>
      <c r="D2" s="24"/>
      <c r="E2" s="23" t="s">
        <v>2</v>
      </c>
      <c r="F2" s="24"/>
      <c r="G2" s="24"/>
    </row>
    <row r="4" spans="3:14" ht="15" customHeight="1">
      <c r="C4" s="1" t="s">
        <v>3</v>
      </c>
      <c r="D4" s="1" t="s">
        <v>4</v>
      </c>
      <c r="E4" s="1" t="s">
        <v>5</v>
      </c>
      <c r="F4" s="1" t="s">
        <v>6</v>
      </c>
      <c r="G4" s="4" t="s">
        <v>7</v>
      </c>
      <c r="K4" s="72" t="s">
        <v>34</v>
      </c>
      <c r="L4" s="72"/>
      <c r="M4" s="72"/>
      <c r="N4" s="72"/>
    </row>
    <row r="5" spans="3:14">
      <c r="C5" s="11">
        <v>42005</v>
      </c>
      <c r="D5" s="11">
        <v>42178</v>
      </c>
      <c r="E5" s="5">
        <v>3000000</v>
      </c>
      <c r="F5" s="2">
        <f t="shared" ref="F5" si="0">DAYS360(C5,D5)</f>
        <v>172</v>
      </c>
      <c r="G5" s="6">
        <f t="shared" ref="G5" si="1">(E5*F5)/360</f>
        <v>1433333.3333333333</v>
      </c>
      <c r="K5" s="72"/>
      <c r="L5" s="72"/>
      <c r="M5" s="72"/>
      <c r="N5" s="72"/>
    </row>
    <row r="6" spans="3:14">
      <c r="C6" s="64" t="s">
        <v>8</v>
      </c>
      <c r="D6" s="64"/>
      <c r="E6" s="64"/>
      <c r="F6" s="64"/>
      <c r="G6" s="3">
        <f>SUM(G5:G5)</f>
        <v>1433333.3333333333</v>
      </c>
      <c r="K6" s="72"/>
      <c r="L6" s="72"/>
      <c r="M6" s="72"/>
      <c r="N6" s="72"/>
    </row>
    <row r="7" spans="3:14">
      <c r="K7" s="72"/>
      <c r="L7" s="72"/>
      <c r="M7" s="72"/>
      <c r="N7" s="72"/>
    </row>
    <row r="8" spans="3:14">
      <c r="C8" s="1" t="s">
        <v>3</v>
      </c>
      <c r="D8" s="1" t="s">
        <v>4</v>
      </c>
      <c r="E8" s="1" t="s">
        <v>5</v>
      </c>
      <c r="F8" s="1" t="s">
        <v>6</v>
      </c>
      <c r="G8" s="4" t="s">
        <v>9</v>
      </c>
      <c r="K8" s="72"/>
      <c r="L8" s="72"/>
      <c r="M8" s="72"/>
      <c r="N8" s="72"/>
    </row>
    <row r="9" spans="3:14">
      <c r="C9" s="11">
        <v>41897</v>
      </c>
      <c r="D9" s="11">
        <v>42004</v>
      </c>
      <c r="E9" s="5">
        <v>3000000</v>
      </c>
      <c r="F9" s="2">
        <f t="shared" ref="F9:F10" si="2">DAYS360(C9,D9)</f>
        <v>106</v>
      </c>
      <c r="G9" s="6">
        <f t="shared" ref="G9:G10" si="3">(E9*F9)/360</f>
        <v>883333.33333333337</v>
      </c>
      <c r="K9" s="72"/>
      <c r="L9" s="72"/>
      <c r="M9" s="72"/>
      <c r="N9" s="72"/>
    </row>
    <row r="10" spans="3:14">
      <c r="C10" s="11">
        <v>42005</v>
      </c>
      <c r="D10" s="11">
        <v>42178</v>
      </c>
      <c r="E10" s="5">
        <v>3000000</v>
      </c>
      <c r="F10" s="2">
        <f t="shared" si="2"/>
        <v>172</v>
      </c>
      <c r="G10" s="6">
        <f t="shared" si="3"/>
        <v>1433333.3333333333</v>
      </c>
    </row>
    <row r="11" spans="3:14">
      <c r="C11" s="64" t="s">
        <v>8</v>
      </c>
      <c r="D11" s="64"/>
      <c r="E11" s="64"/>
      <c r="F11" s="64"/>
      <c r="G11" s="3">
        <f>SUM(G9:G10)</f>
        <v>2316666.6666666665</v>
      </c>
    </row>
    <row r="12" spans="3:14">
      <c r="C12" s="7"/>
      <c r="D12" s="7"/>
      <c r="E12" s="7"/>
      <c r="F12" s="7"/>
      <c r="G12" s="8"/>
      <c r="K12" s="72" t="s">
        <v>35</v>
      </c>
      <c r="L12" s="72"/>
      <c r="M12" s="72"/>
      <c r="N12" s="72"/>
    </row>
    <row r="13" spans="3:14">
      <c r="C13" s="1" t="s">
        <v>3</v>
      </c>
      <c r="D13" s="1" t="s">
        <v>4</v>
      </c>
      <c r="E13" s="1" t="s">
        <v>9</v>
      </c>
      <c r="F13" s="1" t="s">
        <v>6</v>
      </c>
      <c r="G13" s="4" t="s">
        <v>10</v>
      </c>
      <c r="K13" s="72"/>
      <c r="L13" s="72"/>
      <c r="M13" s="72"/>
      <c r="N13" s="72"/>
    </row>
    <row r="14" spans="3:14">
      <c r="C14" s="11">
        <v>41897</v>
      </c>
      <c r="D14" s="11">
        <v>42004</v>
      </c>
      <c r="E14" s="12">
        <f>+G9</f>
        <v>883333.33333333337</v>
      </c>
      <c r="F14" s="2">
        <f t="shared" ref="F14:F15" si="4">DAYS360(C14,D14)</f>
        <v>106</v>
      </c>
      <c r="G14" s="2">
        <f t="shared" ref="G14:G15" si="5">(E14*F14*0.12)/360</f>
        <v>31211.111111111109</v>
      </c>
      <c r="K14" s="72"/>
      <c r="L14" s="72"/>
      <c r="M14" s="72"/>
      <c r="N14" s="72"/>
    </row>
    <row r="15" spans="3:14">
      <c r="C15" s="11">
        <v>42005</v>
      </c>
      <c r="D15" s="11">
        <v>42178</v>
      </c>
      <c r="E15" s="12">
        <f>+G10</f>
        <v>1433333.3333333333</v>
      </c>
      <c r="F15" s="2">
        <f t="shared" si="4"/>
        <v>172</v>
      </c>
      <c r="G15" s="2">
        <f t="shared" si="5"/>
        <v>82177.777777777766</v>
      </c>
      <c r="K15" s="72"/>
      <c r="L15" s="72"/>
      <c r="M15" s="72"/>
      <c r="N15" s="72"/>
    </row>
    <row r="16" spans="3:14">
      <c r="C16" s="64" t="s">
        <v>8</v>
      </c>
      <c r="D16" s="64"/>
      <c r="E16" s="64"/>
      <c r="F16" s="64"/>
      <c r="G16" s="13">
        <f>SUM(G14:G15)</f>
        <v>113388.88888888888</v>
      </c>
      <c r="H16" s="8"/>
      <c r="K16" s="72"/>
      <c r="L16" s="72"/>
      <c r="M16" s="72"/>
      <c r="N16" s="72"/>
    </row>
    <row r="17" spans="3:14">
      <c r="K17" s="72"/>
      <c r="L17" s="72"/>
      <c r="M17" s="72"/>
      <c r="N17" s="72"/>
    </row>
    <row r="18" spans="3:14">
      <c r="C18" s="1" t="s">
        <v>3</v>
      </c>
      <c r="D18" s="1" t="s">
        <v>4</v>
      </c>
      <c r="E18" s="1" t="s">
        <v>5</v>
      </c>
      <c r="F18" s="1" t="s">
        <v>6</v>
      </c>
      <c r="G18" s="4" t="s">
        <v>11</v>
      </c>
      <c r="K18" s="72"/>
      <c r="L18" s="72"/>
      <c r="M18" s="72"/>
      <c r="N18" s="72"/>
    </row>
    <row r="19" spans="3:14">
      <c r="C19" s="11">
        <v>41897</v>
      </c>
      <c r="D19" s="11">
        <v>42178</v>
      </c>
      <c r="E19" s="6">
        <v>3000000</v>
      </c>
      <c r="F19" s="2">
        <f>DAYS360(C19,D19)+1</f>
        <v>279</v>
      </c>
      <c r="G19" s="2">
        <f>(E19*F19)/720</f>
        <v>1162500</v>
      </c>
      <c r="K19" s="72"/>
      <c r="L19" s="72"/>
      <c r="M19" s="72"/>
      <c r="N19" s="72"/>
    </row>
    <row r="20" spans="3:14">
      <c r="C20" s="53" t="s">
        <v>8</v>
      </c>
      <c r="D20" s="54"/>
      <c r="E20" s="54"/>
      <c r="F20" s="55"/>
      <c r="G20" s="3">
        <f>SUM(G19:G19)</f>
        <v>1162500</v>
      </c>
      <c r="K20" s="72"/>
      <c r="L20" s="72"/>
      <c r="M20" s="72"/>
      <c r="N20" s="72"/>
    </row>
    <row r="21" spans="3:14">
      <c r="C21" s="7"/>
      <c r="D21" s="7"/>
      <c r="E21" s="7"/>
      <c r="F21" s="7"/>
      <c r="K21" s="72"/>
      <c r="L21" s="72"/>
      <c r="M21" s="72"/>
      <c r="N21" s="72"/>
    </row>
    <row r="22" spans="3:14">
      <c r="C22" s="57" t="s">
        <v>12</v>
      </c>
      <c r="D22" s="58"/>
      <c r="E22" s="58"/>
      <c r="F22" s="58"/>
      <c r="G22" s="58"/>
      <c r="H22" s="58"/>
      <c r="I22" s="59"/>
    </row>
    <row r="23" spans="3:14">
      <c r="C23" s="44"/>
      <c r="D23" s="45"/>
      <c r="E23" s="25" t="s">
        <v>13</v>
      </c>
      <c r="F23" s="25" t="s">
        <v>14</v>
      </c>
      <c r="G23" s="25" t="s">
        <v>15</v>
      </c>
      <c r="H23" s="56" t="s">
        <v>16</v>
      </c>
      <c r="I23" s="56"/>
    </row>
    <row r="24" spans="3:14">
      <c r="C24" s="44" t="s">
        <v>17</v>
      </c>
      <c r="D24" s="45"/>
      <c r="E24" s="26">
        <v>2015</v>
      </c>
      <c r="F24" s="26">
        <v>6</v>
      </c>
      <c r="G24" s="27">
        <v>23</v>
      </c>
      <c r="H24" s="28" t="s">
        <v>18</v>
      </c>
      <c r="I24" s="29" t="s">
        <v>19</v>
      </c>
    </row>
    <row r="25" spans="3:14">
      <c r="C25" s="44" t="s">
        <v>20</v>
      </c>
      <c r="D25" s="45"/>
      <c r="E25" s="30">
        <v>2015</v>
      </c>
      <c r="F25" s="30">
        <v>10</v>
      </c>
      <c r="G25" s="31">
        <v>12</v>
      </c>
      <c r="H25" s="32">
        <v>109</v>
      </c>
      <c r="I25" s="33"/>
    </row>
    <row r="26" spans="3:14">
      <c r="C26" s="44" t="s">
        <v>21</v>
      </c>
      <c r="D26" s="45"/>
      <c r="E26" s="51">
        <f>+E19</f>
        <v>3000000</v>
      </c>
      <c r="F26" s="52"/>
      <c r="G26" s="52"/>
      <c r="H26" s="52"/>
      <c r="I26" s="52"/>
    </row>
    <row r="27" spans="3:14">
      <c r="C27" s="44" t="s">
        <v>22</v>
      </c>
      <c r="D27" s="45"/>
      <c r="E27" s="46">
        <f>E26/30</f>
        <v>100000</v>
      </c>
      <c r="F27" s="46"/>
      <c r="G27" s="46"/>
      <c r="H27" s="46"/>
      <c r="I27" s="46"/>
    </row>
    <row r="28" spans="3:14">
      <c r="C28" s="44" t="s">
        <v>23</v>
      </c>
      <c r="D28" s="45"/>
      <c r="E28" s="46">
        <f>E27*H25</f>
        <v>10900000</v>
      </c>
      <c r="F28" s="46"/>
      <c r="G28" s="46"/>
      <c r="H28" s="46"/>
      <c r="I28" s="46"/>
    </row>
    <row r="29" spans="3:14">
      <c r="C29" s="47" t="s">
        <v>24</v>
      </c>
      <c r="D29" s="48"/>
      <c r="E29" s="34"/>
      <c r="F29" s="49">
        <f>SUM(E28:F28)</f>
        <v>10900000</v>
      </c>
      <c r="G29" s="49"/>
      <c r="H29" s="49"/>
      <c r="I29" s="49"/>
    </row>
    <row r="30" spans="3:14">
      <c r="C30" s="7"/>
      <c r="D30" s="7"/>
      <c r="E30" s="7"/>
      <c r="F30" s="7"/>
    </row>
    <row r="31" spans="3:14">
      <c r="C31" s="57" t="s">
        <v>25</v>
      </c>
      <c r="D31" s="58"/>
      <c r="E31" s="58"/>
      <c r="F31" s="58"/>
      <c r="G31" s="58"/>
    </row>
    <row r="32" spans="3:14">
      <c r="C32" s="17" t="s">
        <v>3</v>
      </c>
      <c r="D32" s="17" t="s">
        <v>4</v>
      </c>
      <c r="E32" s="17" t="s">
        <v>5</v>
      </c>
      <c r="F32" s="17" t="s">
        <v>6</v>
      </c>
      <c r="G32" s="18" t="s">
        <v>26</v>
      </c>
    </row>
    <row r="33" spans="3:7">
      <c r="C33" s="19">
        <v>42050</v>
      </c>
      <c r="D33" s="19">
        <v>42178</v>
      </c>
      <c r="E33" s="20">
        <v>3000000</v>
      </c>
      <c r="F33" s="21">
        <f t="shared" ref="F33" si="6">DAYS360(C33,D33)+1</f>
        <v>129</v>
      </c>
      <c r="G33" s="21">
        <f t="shared" ref="G33" si="7">(E33/30)*F33</f>
        <v>12900000</v>
      </c>
    </row>
    <row r="34" spans="3:7">
      <c r="C34" s="65" t="s">
        <v>8</v>
      </c>
      <c r="D34" s="66"/>
      <c r="E34" s="66"/>
      <c r="F34" s="67"/>
      <c r="G34" s="22">
        <f>SUM(G33:G33)</f>
        <v>12900000</v>
      </c>
    </row>
    <row r="35" spans="3:7">
      <c r="D35" s="14"/>
      <c r="E35" s="15"/>
      <c r="F35" s="16"/>
      <c r="G35" s="16"/>
    </row>
    <row r="36" spans="3:7">
      <c r="C36" s="50" t="s">
        <v>27</v>
      </c>
      <c r="D36" s="50"/>
      <c r="E36" s="50"/>
      <c r="F36" s="50"/>
      <c r="G36" s="50"/>
    </row>
    <row r="37" spans="3:7">
      <c r="C37" s="37" t="s">
        <v>28</v>
      </c>
      <c r="D37" s="37"/>
      <c r="E37" s="37" t="s">
        <v>29</v>
      </c>
      <c r="F37" s="37"/>
      <c r="G37" s="9" t="s">
        <v>30</v>
      </c>
    </row>
    <row r="38" spans="3:7">
      <c r="C38" s="38">
        <f>+E27</f>
        <v>100000</v>
      </c>
      <c r="D38" s="39"/>
      <c r="E38" s="40">
        <v>720</v>
      </c>
      <c r="F38" s="40"/>
      <c r="G38" s="10">
        <f>C38*E38</f>
        <v>72000000</v>
      </c>
    </row>
    <row r="39" spans="3:7">
      <c r="D39" s="14"/>
      <c r="E39" s="15"/>
      <c r="F39" s="16"/>
      <c r="G39" s="16"/>
    </row>
    <row r="40" spans="3:7" ht="18">
      <c r="C40" s="41" t="s">
        <v>31</v>
      </c>
      <c r="D40" s="42"/>
      <c r="E40" s="42"/>
      <c r="F40" s="43"/>
      <c r="G40" s="36">
        <f>G34+G20+G16+G11+G6+G38+F29</f>
        <v>100825888.8888889</v>
      </c>
    </row>
    <row r="41" spans="3:7">
      <c r="D41" s="14"/>
      <c r="E41" s="15"/>
      <c r="F41" s="16"/>
      <c r="G41" s="16"/>
    </row>
    <row r="42" spans="3:7">
      <c r="D42" s="14"/>
      <c r="E42" s="15"/>
      <c r="F42" s="16"/>
      <c r="G42" s="16"/>
    </row>
    <row r="43" spans="3:7">
      <c r="C43" s="63" t="s">
        <v>1</v>
      </c>
      <c r="D43" s="63"/>
      <c r="E43" s="63"/>
      <c r="F43" s="63"/>
      <c r="G43" s="63"/>
    </row>
    <row r="44" spans="3:7">
      <c r="C44" s="24"/>
      <c r="D44" s="24"/>
      <c r="E44" s="23" t="s">
        <v>32</v>
      </c>
      <c r="F44" s="24"/>
      <c r="G44" s="24"/>
    </row>
    <row r="46" spans="3:7">
      <c r="C46" s="1" t="s">
        <v>3</v>
      </c>
      <c r="D46" s="1" t="s">
        <v>4</v>
      </c>
      <c r="E46" s="1" t="s">
        <v>5</v>
      </c>
      <c r="F46" s="1" t="s">
        <v>6</v>
      </c>
      <c r="G46" s="4" t="s">
        <v>7</v>
      </c>
    </row>
    <row r="47" spans="3:7">
      <c r="C47" s="11">
        <v>42019</v>
      </c>
      <c r="D47" s="11">
        <v>42178</v>
      </c>
      <c r="E47" s="5">
        <v>3000000</v>
      </c>
      <c r="F47" s="2">
        <f t="shared" ref="F47" si="8">DAYS360(C47,D47)</f>
        <v>158</v>
      </c>
      <c r="G47" s="6">
        <f t="shared" ref="G47" si="9">(E47*F47)/360</f>
        <v>1316666.6666666667</v>
      </c>
    </row>
    <row r="48" spans="3:7">
      <c r="C48" s="64" t="s">
        <v>8</v>
      </c>
      <c r="D48" s="64"/>
      <c r="E48" s="64"/>
      <c r="F48" s="64"/>
      <c r="G48" s="3">
        <f>SUM(G47:G47)</f>
        <v>1316666.6666666667</v>
      </c>
    </row>
    <row r="50" spans="3:9">
      <c r="C50" s="1" t="s">
        <v>3</v>
      </c>
      <c r="D50" s="1" t="s">
        <v>4</v>
      </c>
      <c r="E50" s="1" t="s">
        <v>5</v>
      </c>
      <c r="F50" s="1" t="s">
        <v>6</v>
      </c>
      <c r="G50" s="4" t="s">
        <v>9</v>
      </c>
    </row>
    <row r="51" spans="3:9">
      <c r="C51" s="11">
        <v>42019</v>
      </c>
      <c r="D51" s="11">
        <v>42178</v>
      </c>
      <c r="E51" s="5">
        <v>3000000</v>
      </c>
      <c r="F51" s="2">
        <f t="shared" ref="F51" si="10">DAYS360(C51,D51)</f>
        <v>158</v>
      </c>
      <c r="G51" s="6">
        <f t="shared" ref="G51" si="11">(E51*F51)/360</f>
        <v>1316666.6666666667</v>
      </c>
    </row>
    <row r="52" spans="3:9">
      <c r="C52" s="64" t="s">
        <v>8</v>
      </c>
      <c r="D52" s="64"/>
      <c r="E52" s="64"/>
      <c r="F52" s="64"/>
      <c r="G52" s="3">
        <f>SUM(G51:G51)</f>
        <v>1316666.6666666667</v>
      </c>
    </row>
    <row r="53" spans="3:9">
      <c r="C53" s="7"/>
      <c r="D53" s="7"/>
      <c r="E53" s="7"/>
      <c r="F53" s="7"/>
      <c r="G53" s="8"/>
    </row>
    <row r="54" spans="3:9">
      <c r="C54" s="1" t="s">
        <v>3</v>
      </c>
      <c r="D54" s="1" t="s">
        <v>4</v>
      </c>
      <c r="E54" s="1" t="s">
        <v>9</v>
      </c>
      <c r="F54" s="1" t="s">
        <v>6</v>
      </c>
      <c r="G54" s="4" t="s">
        <v>10</v>
      </c>
    </row>
    <row r="55" spans="3:9">
      <c r="C55" s="11">
        <v>42019</v>
      </c>
      <c r="D55" s="11">
        <v>42178</v>
      </c>
      <c r="E55" s="12">
        <f>+G51</f>
        <v>1316666.6666666667</v>
      </c>
      <c r="F55" s="2">
        <f t="shared" ref="F55" si="12">DAYS360(C55,D55)</f>
        <v>158</v>
      </c>
      <c r="G55" s="2">
        <f t="shared" ref="G55" si="13">(E55*F55*0.12)/360</f>
        <v>69344.444444444438</v>
      </c>
    </row>
    <row r="56" spans="3:9">
      <c r="C56" s="64" t="s">
        <v>8</v>
      </c>
      <c r="D56" s="64"/>
      <c r="E56" s="64"/>
      <c r="F56" s="64"/>
      <c r="G56" s="13">
        <f>SUM(G55:G55)</f>
        <v>69344.444444444438</v>
      </c>
      <c r="H56" s="8"/>
    </row>
    <row r="58" spans="3:9">
      <c r="C58" s="1" t="s">
        <v>3</v>
      </c>
      <c r="D58" s="1" t="s">
        <v>4</v>
      </c>
      <c r="E58" s="1" t="s">
        <v>5</v>
      </c>
      <c r="F58" s="1" t="s">
        <v>6</v>
      </c>
      <c r="G58" s="4" t="s">
        <v>11</v>
      </c>
    </row>
    <row r="59" spans="3:9">
      <c r="C59" s="11">
        <v>42019</v>
      </c>
      <c r="D59" s="11">
        <v>42178</v>
      </c>
      <c r="E59" s="6">
        <v>3000000</v>
      </c>
      <c r="F59" s="2">
        <f>DAYS360(C59,D59)+1</f>
        <v>159</v>
      </c>
      <c r="G59" s="2">
        <f>(E59*F59)/720</f>
        <v>662500</v>
      </c>
    </row>
    <row r="60" spans="3:9">
      <c r="C60" s="53" t="s">
        <v>8</v>
      </c>
      <c r="D60" s="54"/>
      <c r="E60" s="54"/>
      <c r="F60" s="55"/>
      <c r="G60" s="3">
        <f>SUM(G59:G59)</f>
        <v>662500</v>
      </c>
    </row>
    <row r="61" spans="3:9">
      <c r="C61" s="7"/>
      <c r="D61" s="7"/>
      <c r="E61" s="7"/>
      <c r="F61" s="7"/>
    </row>
    <row r="62" spans="3:9">
      <c r="C62" s="35" t="s">
        <v>12</v>
      </c>
      <c r="D62" s="69"/>
      <c r="E62" s="70"/>
      <c r="F62" s="70"/>
      <c r="G62" s="70"/>
      <c r="H62" s="70"/>
      <c r="I62" s="71"/>
    </row>
    <row r="63" spans="3:9">
      <c r="C63" s="44"/>
      <c r="D63" s="45"/>
      <c r="E63" s="25" t="s">
        <v>13</v>
      </c>
      <c r="F63" s="25" t="s">
        <v>14</v>
      </c>
      <c r="G63" s="25" t="s">
        <v>15</v>
      </c>
      <c r="H63" s="56" t="s">
        <v>16</v>
      </c>
      <c r="I63" s="56"/>
    </row>
    <row r="64" spans="3:9">
      <c r="C64" s="44" t="s">
        <v>17</v>
      </c>
      <c r="D64" s="45"/>
      <c r="E64" s="26">
        <v>2015</v>
      </c>
      <c r="F64" s="26">
        <v>6</v>
      </c>
      <c r="G64" s="27">
        <v>23</v>
      </c>
      <c r="H64" s="28" t="s">
        <v>18</v>
      </c>
      <c r="I64" s="29" t="s">
        <v>19</v>
      </c>
    </row>
    <row r="65" spans="3:9">
      <c r="C65" s="44" t="s">
        <v>20</v>
      </c>
      <c r="D65" s="45"/>
      <c r="E65" s="30">
        <v>2015</v>
      </c>
      <c r="F65" s="30">
        <v>10</v>
      </c>
      <c r="G65" s="31">
        <v>12</v>
      </c>
      <c r="H65" s="32">
        <v>109</v>
      </c>
      <c r="I65" s="33"/>
    </row>
    <row r="66" spans="3:9">
      <c r="C66" s="44" t="s">
        <v>21</v>
      </c>
      <c r="D66" s="45"/>
      <c r="E66" s="51">
        <f>+E59</f>
        <v>3000000</v>
      </c>
      <c r="F66" s="52"/>
      <c r="G66" s="52"/>
      <c r="H66" s="52"/>
      <c r="I66" s="52"/>
    </row>
    <row r="67" spans="3:9">
      <c r="C67" s="44" t="s">
        <v>22</v>
      </c>
      <c r="D67" s="45"/>
      <c r="E67" s="46">
        <f>E66/30</f>
        <v>100000</v>
      </c>
      <c r="F67" s="46"/>
      <c r="G67" s="46"/>
      <c r="H67" s="46"/>
      <c r="I67" s="46"/>
    </row>
    <row r="68" spans="3:9">
      <c r="C68" s="44" t="s">
        <v>23</v>
      </c>
      <c r="D68" s="45"/>
      <c r="E68" s="46">
        <f>E67*H65</f>
        <v>10900000</v>
      </c>
      <c r="F68" s="46"/>
      <c r="G68" s="46"/>
      <c r="H68" s="46"/>
      <c r="I68" s="46"/>
    </row>
    <row r="69" spans="3:9">
      <c r="C69" s="47" t="s">
        <v>24</v>
      </c>
      <c r="D69" s="48"/>
      <c r="E69" s="34"/>
      <c r="F69" s="49">
        <f>SUM(E68:F68)</f>
        <v>10900000</v>
      </c>
      <c r="G69" s="49"/>
      <c r="H69" s="49"/>
      <c r="I69" s="49"/>
    </row>
    <row r="70" spans="3:9">
      <c r="C70" s="7"/>
      <c r="D70" s="7"/>
      <c r="E70" s="7"/>
      <c r="F70" s="7"/>
    </row>
    <row r="71" spans="3:9">
      <c r="D71" s="14"/>
      <c r="E71" s="15"/>
      <c r="F71" s="16"/>
      <c r="G71" s="16"/>
    </row>
    <row r="72" spans="3:9">
      <c r="C72" s="50" t="s">
        <v>27</v>
      </c>
      <c r="D72" s="50"/>
      <c r="E72" s="50"/>
      <c r="F72" s="50"/>
      <c r="G72" s="50"/>
    </row>
    <row r="73" spans="3:9">
      <c r="C73" s="37" t="s">
        <v>28</v>
      </c>
      <c r="D73" s="37"/>
      <c r="E73" s="37" t="s">
        <v>29</v>
      </c>
      <c r="F73" s="37"/>
      <c r="G73" s="9" t="s">
        <v>30</v>
      </c>
    </row>
    <row r="74" spans="3:9">
      <c r="C74" s="38">
        <f>+E67</f>
        <v>100000</v>
      </c>
      <c r="D74" s="39"/>
      <c r="E74" s="40">
        <v>720</v>
      </c>
      <c r="F74" s="40"/>
      <c r="G74" s="10">
        <f>C74*E74</f>
        <v>72000000</v>
      </c>
    </row>
    <row r="75" spans="3:9">
      <c r="D75" s="14"/>
      <c r="E75" s="15"/>
      <c r="F75" s="16"/>
      <c r="G75" s="16"/>
    </row>
    <row r="76" spans="3:9" ht="18">
      <c r="C76" s="41" t="s">
        <v>33</v>
      </c>
      <c r="D76" s="42"/>
      <c r="E76" s="42"/>
      <c r="F76" s="43"/>
      <c r="G76" s="36">
        <f>G74+F69+G60+G56+G52+G48</f>
        <v>86265177.777777791</v>
      </c>
    </row>
  </sheetData>
  <mergeCells count="52">
    <mergeCell ref="E26:I26"/>
    <mergeCell ref="C1:G1"/>
    <mergeCell ref="C6:F6"/>
    <mergeCell ref="K12:N21"/>
    <mergeCell ref="C40:F40"/>
    <mergeCell ref="C11:F11"/>
    <mergeCell ref="C16:F16"/>
    <mergeCell ref="C20:F20"/>
    <mergeCell ref="E27:I27"/>
    <mergeCell ref="E28:I28"/>
    <mergeCell ref="F29:I29"/>
    <mergeCell ref="C24:D24"/>
    <mergeCell ref="C38:D38"/>
    <mergeCell ref="E38:F38"/>
    <mergeCell ref="C23:D23"/>
    <mergeCell ref="K4:N9"/>
    <mergeCell ref="C22:I22"/>
    <mergeCell ref="C29:D29"/>
    <mergeCell ref="C31:G31"/>
    <mergeCell ref="C34:F34"/>
    <mergeCell ref="C36:G36"/>
    <mergeCell ref="C37:D37"/>
    <mergeCell ref="E37:F37"/>
    <mergeCell ref="C25:D25"/>
    <mergeCell ref="C26:D26"/>
    <mergeCell ref="C27:D27"/>
    <mergeCell ref="C28:D28"/>
    <mergeCell ref="H23:I23"/>
    <mergeCell ref="C43:G43"/>
    <mergeCell ref="C48:F48"/>
    <mergeCell ref="C52:F52"/>
    <mergeCell ref="C56:F56"/>
    <mergeCell ref="C60:F60"/>
    <mergeCell ref="D62:I62"/>
    <mergeCell ref="C63:D63"/>
    <mergeCell ref="H63:I63"/>
    <mergeCell ref="C64:D64"/>
    <mergeCell ref="C65:D65"/>
    <mergeCell ref="C69:D69"/>
    <mergeCell ref="F69:I69"/>
    <mergeCell ref="C72:G72"/>
    <mergeCell ref="C66:D66"/>
    <mergeCell ref="E66:I66"/>
    <mergeCell ref="C67:D67"/>
    <mergeCell ref="E67:I67"/>
    <mergeCell ref="C68:D68"/>
    <mergeCell ref="E68:I68"/>
    <mergeCell ref="C73:D73"/>
    <mergeCell ref="E73:F73"/>
    <mergeCell ref="C74:D74"/>
    <mergeCell ref="E74:F74"/>
    <mergeCell ref="C76:F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2024-04-10T22:45:53Z</dcterms:modified>
  <cp:category/>
  <cp:contentStatus/>
</cp:coreProperties>
</file>