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ce02698\Downloads\"/>
    </mc:Choice>
  </mc:AlternateContent>
  <xr:revisionPtr revIDLastSave="0" documentId="8_{02BB1D70-04F1-4BDC-B1A9-468EC9DE98FB}" xr6:coauthVersionLast="47" xr6:coauthVersionMax="47" xr10:uidLastSave="{00000000-0000-0000-0000-000000000000}"/>
  <bookViews>
    <workbookView xWindow="-110" yWindow="-110" windowWidth="19420" windowHeight="10300" firstSheet="3" activeTab="4" xr2:uid="{00000000-000D-0000-FFFF-FFFF00000000}"/>
  </bookViews>
  <sheets>
    <sheet name="GENERALES NOTA 322" sheetId="5" r:id="rId1"/>
    <sheet name="NOTAS" sheetId="15" state="hidden" r:id="rId2"/>
    <sheet name="GENERALES NOTA 321" sheetId="10" r:id="rId3"/>
    <sheet name="APERTURA- GENERALES  NOTA 324" sheetId="14" r:id="rId4"/>
    <sheet name="GENERALES NOTA 325 - APERTURA" sheetId="12" r:id="rId5"/>
    <sheet name="IMPUTACIÓN- GENERALES NOTA 324 " sheetId="17"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<sst xmlns="http://schemas.openxmlformats.org/spreadsheetml/2006/main" count="197" uniqueCount="144">
  <si>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</si>
  <si>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</si>
  <si>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</si>
  <si>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</si>
  <si>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</si>
  <si>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</si>
  <si>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</si>
  <si>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</si>
  <si>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</si>
  <si>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</si>
  <si>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</si>
  <si>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</si>
  <si>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</si>
  <si>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</si>
  <si>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</si>
  <si>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</si>
  <si>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</si>
  <si>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</si>
  <si>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</si>
  <si>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</si>
  <si>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</si>
  <si>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</si>
  <si>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</si>
  <si>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</si>
  <si>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</si>
  <si>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</si>
  <si>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</si>
  <si>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</si>
  <si>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</si>
  <si>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</si>
  <si>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</si>
  <si>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</si>
  <si>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</si>
  <si>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</si>
  <si>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</si>
  <si>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</si>
  <si>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</si>
  <si>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</si>
  <si>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</si>
  <si>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</si>
  <si>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</si>
  <si>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</si>
  <si>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</si>
  <si>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</si>
  <si>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</si>
  <si>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</si>
  <si>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</si>
  <si>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</si>
  <si>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</si>
  <si>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</si>
  <si>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</si>
  <si>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</si>
  <si>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</si>
  <si>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</si>
  <si>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</si>
  <si>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</si>
  <si>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</si>
  <si>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</si>
  <si>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</si>
  <si>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</si>
  <si>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</si>
  <si>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</si>
  <si>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</si>
  <si>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</si>
  <si>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</si>
  <si>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</si>
  <si>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</si>
  <si>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</si>
  <si>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</si>
  <si>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</si>
  <si>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</si>
  <si>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</si>
  <si>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</si>
  <si>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</si>
  <si>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</si>
  <si>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</si>
  <si>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</si>
  <si>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</si>
  <si>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</si>
  <si>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</si>
  <si>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</si>
  <si>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</si>
  <si>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</si>
  <si>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</si>
  <si>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</si>
  <si>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</si>
  <si>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</si>
  <si>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</si>
  <si>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</si>
  <si>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</si>
  <si>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</si>
  <si>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</si>
  <si>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</si>
  <si>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</si>
  <si>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</si>
  <si>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</si>
  <si>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</si>
  <si>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</si>
  <si>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</si>
  <si>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</si>
  <si>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</si>
  <si>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</si>
  <si>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</si>
  <si>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</si>
  <si>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</si>
  <si>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</si>
  <si>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</si>
  <si>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</si>
  <si>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</si>
  <si>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</si>
  <si>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</si>
  <si>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</si>
  <si>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</si>
  <si>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</si>
  <si>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CONTRALORÍA GENERAL DE LA REPÚBLICA - GERENCIA DEPARTAMENTAL COLEGIADA DE ANTIOQUIA</t>
  </si>
  <si>
    <t>VALOR ASEGURADO</t>
  </si>
  <si>
    <t>DEDUCIBLE</t>
  </si>
  <si>
    <t xml:space="preserve">VALOR TOMAR </t>
  </si>
  <si>
    <t>PRF-80052-2023-43727</t>
  </si>
  <si>
    <t>SERVICIO NACIONAL DE APRENDIZAJE - SENA</t>
  </si>
  <si>
    <t xml:space="preserve">MAPFRE SEGUROS GENERALES, ALLIANZ SEGUROS, AXA COLPATRIA SEGUROS, SURAMERICANA SEGUROS Y LIBERTY SEGUROS </t>
  </si>
  <si>
    <t>2202221001660</t>
  </si>
  <si>
    <t>19 DE MARZO DE 2024</t>
  </si>
  <si>
    <t xml:space="preserve">13 DE MARZO DE 2024 </t>
  </si>
  <si>
    <t>899.999.034-1</t>
  </si>
  <si>
    <t>26 DE MAYO DE 2022</t>
  </si>
  <si>
    <t xml:space="preserve">En el presente proceso se investigan las presuntas irregularidades en el pago de los intereses por el retardo en el pago de la sentencia condenatoria de un proceso de nulidad y restablecimiento del derecho por valor de $ 9.189.396. Pues de acuerdo con lo dispuesto en el artículo 192 de la Ley 1437 de 2011, las condenas impuestas a entidades públicas consistentes en el pago o devolución de una suma de dinero serán cumplidas en un plazó máximo de diez (10) meses, contados a partir de la fecha de la ejecutoria de la sentencia. En el caso en concreto, la fecha de ejecutoria de la sentencia judicial fue el 19 de diciembre de 2019, y la fecha de pago de la sentencia judicial fue el 26 de mayo de 2022, es decir que trascurrieron 29 meses y 6 días de intereses de mora que tuvieron que pagarse sin justificación. </t>
  </si>
  <si>
    <t xml:space="preserve">ALCANCES FISCALES </t>
  </si>
  <si>
    <t>10/10/2021-03/09/2023</t>
  </si>
  <si>
    <t>MAPFRE SEGUROS GENERALES</t>
  </si>
  <si>
    <t xml:space="preserve">1. Inexistencia de obligación a cargo de la compañía aseguradora por cuanto no se realizó el riesgo asegurado
2. De acreditarse una conducta dolosa o gravemente culposa en cabeza de los presuntos responsables, en todo caso, el dolo comporta un riesgo inasegurable.
3. De ninguna forma podra exceder el limite del valor asegurado.
4. La eventual obligación de Allianz Seguros S.A. solo se circunscribe al porcentaje que le corresponde, de acuerdo al coaseguro pactado-entre las aseguradoras no existe solidaridad,
Por último, se confirma que en este caso se encuentran vinculadas todas las compañías coaseguradoras que participan en la Póliza. </t>
  </si>
  <si>
    <t>GASTOS DE RECONSTRUCCION CUENTAS Y ALCANCES FISCALES</t>
  </si>
  <si>
    <t>La contingencia se califica como EVENTUAL, toda vez que el contrato de seguros presta cobertura material y temporal, sin embargo, la responsabilidad fiscal que se pretende endilgar a los presuntos responsables dependerá del debate probatorio.
La Póliza de Manejo Global Entidades Estatales No. 2202221001660 cuyo tomador y asegurado es el Servicio Nacional de Aprendizaje - SENA, presta cobertura material y temporal de conformidad con el fundamento factico expuesto en el auto de apertura. Frente a la cobertura temporal, debe decirse que su modalidad es ocurrencia, la cual ampara los riesgos que impliquen menoscabo de fondos o bienes de propiedad, tenencia, control o responsabilidad del SENA, causados por los actos u omisiones de sus servidores durante la vigencia de la póliza. En ese sentido, el contrato de seguro presta cobertura por su temporalidad, toda vez que, el hecho ocurrió en el 26 de mayo de 2022, con el pago de la sentencia condenatoria más los intereses moratorios causados y la vigencia de la póliza comprende desde el 10 de octubre de 2021 hasta el 3 de septiembre de 2023. Aunado a ello, presta cobertura material toda vez que, ampara la responsabilidad fiscal, al tener amparo de "Gastos de reconstrucción de cuentas y alcances Fiscales".
Respecto a la presunta responsabilidad fiscal de los investigados por el pago de intereses moratorios de una sentencia condenatoria, no hay pruebas contundentes que determinen que su actuación constituyó detrimento patrimonial al SENA. El auto de apertura argumenta que las circunstancias generadoras de los intereses de mora fueron deficiencias en la comunicación interna, pero también menciona pruebas de gestiones para cumplir oportunamente la sentencia. Dependerá del debate probatorio y la interpretación de la Contraloría determinar si hubo responsabilidad fiscal. 
Lo anterior, sin perjuicio del carácter contingente del proceso.</t>
  </si>
  <si>
    <t xml:space="preserve">Al respecto, se debe tener en cuenta que el valor del presunto detrimento, conforme a lo descrito en el Auto de Apertura, está estimado en la suma de $9.189.396 M/cte. El deducible se pactado en las prórrogas de la póliza es del 15% del valor de la perdida - mínimo 5 SMLMV, en este caso se toma la última opción correspondiente a $6.500.000, y coaseguro cedido a Allianz es del 18%. Por lo tanto, el resultado final de la liquidación es la suma de $484.091. </t>
  </si>
  <si>
    <t>RADICADO</t>
  </si>
  <si>
    <t>CONTRALORÍA</t>
  </si>
  <si>
    <t>DETRIMENTO</t>
  </si>
  <si>
    <t>TERCEROS CIVILMENTE RESPONSABLES</t>
  </si>
  <si>
    <t>• Disminución de la suma asegurada por pago de indemnizaciones con cargo a la PÓLIZA 23000426.</t>
  </si>
  <si>
    <r>
      <rPr>
        <b/>
        <sz val="11"/>
        <color theme="1"/>
        <rFont val="Calibri"/>
        <family val="2"/>
        <scheme val="minor"/>
      </rPr>
      <t>SINIESTRO</t>
    </r>
    <r>
      <rPr>
        <sz val="11"/>
        <color theme="1"/>
        <rFont val="Calibri"/>
        <family val="2"/>
        <scheme val="minor"/>
      </rPr>
      <t xml:space="preserve"> 140342875 -  </t>
    </r>
    <r>
      <rPr>
        <b/>
        <sz val="11"/>
        <color theme="1"/>
        <rFont val="Calibri"/>
        <family val="2"/>
        <scheme val="minor"/>
      </rPr>
      <t xml:space="preserve">APLICATIVO </t>
    </r>
    <r>
      <rPr>
        <sz val="11"/>
        <color theme="1"/>
        <rFont val="Calibri"/>
        <family val="2"/>
        <scheme val="minor"/>
      </rPr>
      <t>194056</t>
    </r>
  </si>
  <si>
    <t>CLASIFICACIÓN CONTINGENCIA</t>
  </si>
  <si>
    <t>RESERVA</t>
  </si>
  <si>
    <t>REMOTA - PREVENTIVA ANTES DE IMPUACIÓN</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</si>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</sst>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10" fontId="0" fillId="0" borderId="1" xfId="0" applyNumberFormat="1" applyBorder="1" applyAlignment="1">
      <alignment horizontal="justify" vertical="top"/>
    </xf>
    <xf numFmtId="0" fontId="4" fillId="6" borderId="1" xfId="0" applyFont="1" applyFill="1" applyBorder="1" applyAlignment="1">
      <alignment horizontal="center" vertical="center"/>
    </xf>
    <xf numFmtId="0" fontId="2" fillId="0" borderId="4" xfId="0" applyFont="1" applyBorder="1" applyAlignment="1">
      <alignment horizontal="justify" vertical="top"/>
    </xf>
    <xf numFmtId="0" fontId="6" fillId="0" borderId="1" xfId="0" applyFont="1" applyBorder="1" applyAlignment="1">
      <alignment vertical="top" wrapText="1"/>
    </xf>
    <xf numFmtId="0" fontId="0" fillId="0" borderId="0" xfId="0" applyAlignment="1">
      <alignment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15"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0" fillId="0" borderId="1" xfId="0" applyBorder="1" applyAlignment="1" applyProtection="1">
      <alignment horizontal="center"/>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19"/>
  <sheetViews>
    <sheetView zoomScale="90" zoomScaleNormal="90" workbookViewId="0">
      <selection activeCell="B16" sqref="B16:C16"/>
    </sheetView>
  </sheetViews>
  <sheetFormatPr baseColWidth="10" defaultColWidth="0" defaultRowHeight="14.5" x14ac:dyDescent="0.35"/>
  <cols>
    <col min="1" max="1" width="46.1796875" style="6" bestFit="1" customWidth="1"/>
    <col min="2" max="2" width="63.81640625" style="6" customWidth="1"/>
    <col min="3" max="3" width="22.453125" style="6" customWidth="1"/>
    <col min="4" max="4" width="11.453125" style="2" hidden="1" customWidth="1"/>
    <col min="5" max="16384" width="11.453125" style="2" hidden="1"/>
  </cols>
  <sheetData>
    <row r="1" spans="1:3" ht="18.5" x14ac:dyDescent="0.35">
      <c r="A1" s="39" t="s">
        <v>0</v>
      </c>
      <c r="B1" s="39"/>
      <c r="C1" s="39"/>
    </row>
    <row r="2" spans="1:3" x14ac:dyDescent="0.35">
      <c r="A2" s="5" t="s">
        <v>1</v>
      </c>
      <c r="B2" s="36" t="s">
        <v>118</v>
      </c>
      <c r="C2" s="36"/>
    </row>
    <row r="3" spans="1:3" ht="15" customHeight="1" x14ac:dyDescent="0.35">
      <c r="A3" s="5" t="s">
        <v>2</v>
      </c>
      <c r="B3" s="37" t="s">
        <v>114</v>
      </c>
      <c r="C3" s="38"/>
    </row>
    <row r="4" spans="1:3" x14ac:dyDescent="0.35">
      <c r="A4" s="5" t="s">
        <v>3</v>
      </c>
      <c r="B4" s="37" t="s">
        <v>18</v>
      </c>
      <c r="C4" s="38"/>
    </row>
    <row r="5" spans="1:3" x14ac:dyDescent="0.35">
      <c r="A5" s="5" t="s">
        <v>4</v>
      </c>
      <c r="B5" s="36" t="s">
        <v>19</v>
      </c>
      <c r="C5" s="36"/>
    </row>
    <row r="6" spans="1:3" x14ac:dyDescent="0.35">
      <c r="A6" s="5" t="s">
        <v>5</v>
      </c>
      <c r="B6" s="40" t="s">
        <v>119</v>
      </c>
      <c r="C6" s="41"/>
    </row>
    <row r="7" spans="1:3" x14ac:dyDescent="0.35">
      <c r="A7" s="5" t="s">
        <v>6</v>
      </c>
      <c r="B7" s="42">
        <v>9189396</v>
      </c>
      <c r="C7" s="36"/>
    </row>
    <row r="8" spans="1:3" ht="30" customHeight="1" x14ac:dyDescent="0.35">
      <c r="A8" s="29" t="s">
        <v>7</v>
      </c>
      <c r="B8" s="36" t="s">
        <v>120</v>
      </c>
      <c r="C8" s="36"/>
    </row>
    <row r="9" spans="1:3" x14ac:dyDescent="0.35">
      <c r="A9" s="5" t="s">
        <v>8</v>
      </c>
      <c r="B9" s="43" t="s">
        <v>125</v>
      </c>
      <c r="C9" s="44"/>
    </row>
    <row r="10" spans="1:3" x14ac:dyDescent="0.35">
      <c r="A10" s="48" t="s">
        <v>9</v>
      </c>
      <c r="B10" s="49" t="s">
        <v>126</v>
      </c>
      <c r="C10" s="36"/>
    </row>
    <row r="11" spans="1:3" ht="30" customHeight="1" x14ac:dyDescent="0.35">
      <c r="A11" s="48"/>
      <c r="B11" s="36"/>
      <c r="C11" s="36"/>
    </row>
    <row r="12" spans="1:3" ht="91.5" customHeight="1" x14ac:dyDescent="0.35">
      <c r="A12" s="48"/>
      <c r="B12" s="36"/>
      <c r="C12" s="36"/>
    </row>
    <row r="13" spans="1:3" x14ac:dyDescent="0.35">
      <c r="A13" s="5" t="s">
        <v>10</v>
      </c>
      <c r="B13" s="36" t="s">
        <v>119</v>
      </c>
      <c r="C13" s="36"/>
    </row>
    <row r="14" spans="1:3" ht="17.25" customHeight="1" x14ac:dyDescent="0.35">
      <c r="A14" s="5" t="s">
        <v>11</v>
      </c>
      <c r="B14" s="50" t="s">
        <v>124</v>
      </c>
      <c r="C14" s="50"/>
    </row>
    <row r="15" spans="1:3" ht="15.75" customHeight="1" x14ac:dyDescent="0.35">
      <c r="A15" s="5" t="s">
        <v>12</v>
      </c>
      <c r="B15" s="50" t="s">
        <v>121</v>
      </c>
      <c r="C15" s="50"/>
    </row>
    <row r="16" spans="1:3" ht="33" customHeight="1" x14ac:dyDescent="0.35">
      <c r="A16" s="5" t="s">
        <v>13</v>
      </c>
      <c r="B16" s="43" t="s">
        <v>131</v>
      </c>
      <c r="C16" s="44"/>
    </row>
    <row r="17" spans="1:3" ht="18.75" customHeight="1" x14ac:dyDescent="0.35">
      <c r="A17" s="5" t="s">
        <v>14</v>
      </c>
      <c r="B17" s="45" t="s">
        <v>122</v>
      </c>
      <c r="C17" s="46"/>
    </row>
    <row r="18" spans="1:3" x14ac:dyDescent="0.35">
      <c r="A18" s="5" t="s">
        <v>15</v>
      </c>
      <c r="B18" s="45" t="s">
        <v>123</v>
      </c>
      <c r="C18" s="46"/>
    </row>
    <row r="19" spans="1:3" x14ac:dyDescent="0.35">
      <c r="A19" s="5" t="s">
        <v>16</v>
      </c>
      <c r="B19" s="47">
        <v>45401</v>
      </c>
      <c r="C19" s="36"/>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NOTAS!$A$4:$A$5</xm:f>
          </x14:formula1>
          <xm:sqref>B5:C5</xm:sqref>
        </x14:dataValidation>
        <x14:dataValidation type="list" allowBlank="1" showInputMessage="1" showErrorMessage="1" xr:uid="{00000000-0002-0000-0000-00000100000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A5"/>
  <sheetViews>
    <sheetView workbookViewId="0">
      <selection sqref="A1:A5"/>
    </sheetView>
  </sheetViews>
  <sheetFormatPr baseColWidth="10" defaultRowHeight="14.5" x14ac:dyDescent="0.35"/>
  <sheetData>
    <row r="1" spans="1:1" x14ac:dyDescent="0.35">
      <c r="A1" s="6" t="s">
        <v>17</v>
      </c>
    </row>
    <row r="2" spans="1:1" x14ac:dyDescent="0.35">
      <c r="A2" s="6" t="s">
        <v>18</v>
      </c>
    </row>
    <row r="3" spans="1:1" x14ac:dyDescent="0.35">
      <c r="A3" s="6"/>
    </row>
    <row r="4" spans="1:1" x14ac:dyDescent="0.35">
      <c r="A4" s="6" t="s">
        <v>19</v>
      </c>
    </row>
    <row r="5" spans="1:1" x14ac:dyDescent="0.3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C49"/>
  <sheetViews>
    <sheetView zoomScale="90" zoomScaleNormal="90" workbookViewId="0">
      <selection activeCell="A2" sqref="A2:A5"/>
    </sheetView>
  </sheetViews>
  <sheetFormatPr baseColWidth="10" defaultColWidth="0" defaultRowHeight="14.5" x14ac:dyDescent="0.35"/>
  <cols>
    <col min="1" max="1" width="44.453125" customWidth="1"/>
    <col min="2" max="2" width="36.26953125" customWidth="1"/>
    <col min="3" max="3" width="64.453125" customWidth="1"/>
    <col min="4" max="16384" width="11.453125" hidden="1"/>
  </cols>
  <sheetData>
    <row r="1" spans="1:3" ht="18.5" x14ac:dyDescent="0.35">
      <c r="A1" s="53" t="s">
        <v>21</v>
      </c>
      <c r="B1" s="53"/>
      <c r="C1" s="53"/>
    </row>
    <row r="2" spans="1:3" x14ac:dyDescent="0.35">
      <c r="A2" s="5" t="s">
        <v>22</v>
      </c>
      <c r="B2" s="45" t="s">
        <v>139</v>
      </c>
      <c r="C2" s="46"/>
    </row>
    <row r="3" spans="1:3" s="19" customFormat="1" x14ac:dyDescent="0.35">
      <c r="A3" s="5" t="s">
        <v>134</v>
      </c>
      <c r="B3" s="36" t="str">
        <f>'GENERALES NOTA 322'!B2:C2</f>
        <v>PRF-80052-2023-43727</v>
      </c>
      <c r="C3" s="36"/>
    </row>
    <row r="4" spans="1:3" s="2" customFormat="1" ht="14.5" customHeight="1" x14ac:dyDescent="0.35">
      <c r="A4" s="5" t="s">
        <v>135</v>
      </c>
      <c r="B4" s="36" t="str">
        <f>'GENERALES NOTA 322'!B3:C3</f>
        <v>CONTRALORÍA GENERAL DE LA REPÚBLICA - GERENCIA DEPARTAMENTAL COLEGIADA DE ANTIOQUIA</v>
      </c>
      <c r="C4" s="36"/>
    </row>
    <row r="5" spans="1:3" s="2" customFormat="1" x14ac:dyDescent="0.35">
      <c r="A5" s="5" t="s">
        <v>80</v>
      </c>
      <c r="B5" s="36" t="str">
        <f>'GENERALES NOTA 322'!B6:C6</f>
        <v>SERVICIO NACIONAL DE APRENDIZAJE - SENA</v>
      </c>
      <c r="C5" s="36"/>
    </row>
    <row r="6" spans="1:3" s="2" customFormat="1" x14ac:dyDescent="0.35">
      <c r="A6" s="5" t="s">
        <v>136</v>
      </c>
      <c r="B6" s="54">
        <f>'GENERALES NOTA 322'!B7:C7</f>
        <v>9189396</v>
      </c>
      <c r="C6" s="54"/>
    </row>
    <row r="7" spans="1:3" s="2" customFormat="1" x14ac:dyDescent="0.35">
      <c r="A7" s="5" t="s">
        <v>137</v>
      </c>
      <c r="B7" s="36" t="str">
        <f>'GENERALES NOTA 322'!B8:C8</f>
        <v xml:space="preserve">MAPFRE SEGUROS GENERALES, ALLIANZ SEGUROS, AXA COLPATRIA SEGUROS, SURAMERICANA SEGUROS Y LIBERTY SEGUROS </v>
      </c>
      <c r="C7" s="36"/>
    </row>
    <row r="8" spans="1:3" x14ac:dyDescent="0.35">
      <c r="A8" s="20" t="s">
        <v>23</v>
      </c>
      <c r="B8" s="36">
        <v>23000426</v>
      </c>
      <c r="C8" s="36"/>
    </row>
    <row r="9" spans="1:3" x14ac:dyDescent="0.35">
      <c r="A9" s="20" t="s">
        <v>24</v>
      </c>
      <c r="B9" s="36" t="s">
        <v>127</v>
      </c>
      <c r="C9" s="36"/>
    </row>
    <row r="10" spans="1:3" x14ac:dyDescent="0.35">
      <c r="A10" s="20" t="s">
        <v>25</v>
      </c>
      <c r="B10" s="51">
        <v>360000000</v>
      </c>
      <c r="C10" s="52"/>
    </row>
    <row r="11" spans="1:3" x14ac:dyDescent="0.35">
      <c r="A11" s="20" t="s">
        <v>26</v>
      </c>
      <c r="B11" s="37" t="s">
        <v>88</v>
      </c>
      <c r="C11" s="38"/>
    </row>
    <row r="12" spans="1:3" x14ac:dyDescent="0.35">
      <c r="A12" s="20" t="s">
        <v>27</v>
      </c>
      <c r="B12" s="36" t="s">
        <v>128</v>
      </c>
      <c r="C12" s="36"/>
    </row>
    <row r="13" spans="1:3" x14ac:dyDescent="0.35">
      <c r="A13" s="20" t="s">
        <v>28</v>
      </c>
      <c r="B13" s="36" t="s">
        <v>84</v>
      </c>
      <c r="C13" s="36"/>
    </row>
    <row r="14" spans="1:3" x14ac:dyDescent="0.35">
      <c r="A14" s="20" t="s">
        <v>29</v>
      </c>
      <c r="B14" s="36" t="s">
        <v>84</v>
      </c>
      <c r="C14" s="36"/>
    </row>
    <row r="15" spans="1:3" x14ac:dyDescent="0.35">
      <c r="A15" s="55" t="s">
        <v>30</v>
      </c>
      <c r="B15" s="36"/>
      <c r="C15" s="36"/>
    </row>
    <row r="16" spans="1:3" x14ac:dyDescent="0.35">
      <c r="A16" s="56"/>
      <c r="B16" s="32" t="s">
        <v>31</v>
      </c>
      <c r="C16" s="32" t="s">
        <v>32</v>
      </c>
    </row>
    <row r="17" spans="1:3" x14ac:dyDescent="0.35">
      <c r="A17" s="56"/>
      <c r="B17" s="8" t="s">
        <v>129</v>
      </c>
      <c r="C17" s="31">
        <v>0.18</v>
      </c>
    </row>
    <row r="18" spans="1:3" x14ac:dyDescent="0.35">
      <c r="A18" s="56"/>
      <c r="B18" s="8"/>
      <c r="C18" s="8"/>
    </row>
    <row r="19" spans="1:3" x14ac:dyDescent="0.35">
      <c r="A19" s="56"/>
      <c r="B19" s="8"/>
      <c r="C19" s="8"/>
    </row>
    <row r="20" spans="1:3" x14ac:dyDescent="0.35">
      <c r="A20" s="20" t="s">
        <v>33</v>
      </c>
      <c r="B20" s="36"/>
      <c r="C20" s="36"/>
    </row>
    <row r="21" spans="1:3" x14ac:dyDescent="0.35">
      <c r="A21" s="20" t="s">
        <v>34</v>
      </c>
      <c r="B21" s="37"/>
      <c r="C21" s="38"/>
    </row>
    <row r="22" spans="1:3" x14ac:dyDescent="0.35">
      <c r="A22" s="33" t="s">
        <v>35</v>
      </c>
      <c r="B22" s="36"/>
      <c r="C22" s="36"/>
    </row>
    <row r="23" spans="1:3" x14ac:dyDescent="0.35">
      <c r="A23" s="57" t="s">
        <v>36</v>
      </c>
      <c r="B23" s="57"/>
      <c r="C23" s="57"/>
    </row>
    <row r="24" spans="1:3" x14ac:dyDescent="0.35">
      <c r="A24" s="45" t="s">
        <v>37</v>
      </c>
      <c r="B24" s="46"/>
      <c r="C24" s="17"/>
    </row>
    <row r="25" spans="1:3" x14ac:dyDescent="0.35">
      <c r="A25" s="45" t="s">
        <v>38</v>
      </c>
      <c r="B25" s="46"/>
      <c r="C25" s="17"/>
    </row>
    <row r="26" spans="1:3" s="35" customFormat="1" ht="29" customHeight="1" x14ac:dyDescent="0.35">
      <c r="A26" s="40" t="s">
        <v>138</v>
      </c>
      <c r="B26" s="41"/>
      <c r="C26" s="34"/>
    </row>
    <row r="27" spans="1:3" x14ac:dyDescent="0.35">
      <c r="A27" s="11" t="s">
        <v>39</v>
      </c>
      <c r="B27" s="12"/>
      <c r="C27" s="17"/>
    </row>
    <row r="28" spans="1:3" x14ac:dyDescent="0.35">
      <c r="A28" s="45" t="s">
        <v>40</v>
      </c>
      <c r="B28" s="46"/>
      <c r="C28" s="17"/>
    </row>
    <row r="29" spans="1:3" ht="31.5" customHeight="1" x14ac:dyDescent="0.35">
      <c r="A29" s="40" t="s">
        <v>41</v>
      </c>
      <c r="B29" s="41"/>
      <c r="C29" s="30"/>
    </row>
    <row r="30" spans="1:3" x14ac:dyDescent="0.35">
      <c r="A30" s="45" t="s">
        <v>42</v>
      </c>
      <c r="B30" s="46"/>
      <c r="C30" s="17"/>
    </row>
    <row r="31" spans="1:3" x14ac:dyDescent="0.35">
      <c r="A31" s="61" t="s">
        <v>43</v>
      </c>
      <c r="B31" s="62"/>
      <c r="C31" s="18"/>
    </row>
    <row r="32" spans="1:3" x14ac:dyDescent="0.35">
      <c r="A32" s="59" t="s">
        <v>44</v>
      </c>
      <c r="B32" s="59"/>
      <c r="C32" s="59"/>
    </row>
    <row r="33" spans="1:3" x14ac:dyDescent="0.35">
      <c r="A33" s="58" t="s">
        <v>45</v>
      </c>
      <c r="B33" s="58"/>
      <c r="C33" s="8"/>
    </row>
    <row r="34" spans="1:3" x14ac:dyDescent="0.35">
      <c r="A34" s="58" t="s">
        <v>46</v>
      </c>
      <c r="B34" s="58"/>
      <c r="C34" s="8"/>
    </row>
    <row r="35" spans="1:3" x14ac:dyDescent="0.35">
      <c r="A35" s="58" t="s">
        <v>47</v>
      </c>
      <c r="B35" s="58"/>
      <c r="C35" s="8"/>
    </row>
    <row r="36" spans="1:3" x14ac:dyDescent="0.35">
      <c r="A36" s="58" t="s">
        <v>48</v>
      </c>
      <c r="B36" s="58"/>
      <c r="C36" s="8"/>
    </row>
    <row r="37" spans="1:3" x14ac:dyDescent="0.35">
      <c r="A37" s="58" t="s">
        <v>49</v>
      </c>
      <c r="B37" s="58"/>
      <c r="C37" s="8"/>
    </row>
    <row r="38" spans="1:3" x14ac:dyDescent="0.35">
      <c r="A38" s="58" t="s">
        <v>50</v>
      </c>
      <c r="B38" s="58"/>
      <c r="C38" s="8"/>
    </row>
    <row r="39" spans="1:3" x14ac:dyDescent="0.35">
      <c r="A39" s="58" t="s">
        <v>51</v>
      </c>
      <c r="B39" s="58"/>
      <c r="C39" s="8"/>
    </row>
    <row r="40" spans="1:3" x14ac:dyDescent="0.35">
      <c r="A40" s="58" t="s">
        <v>52</v>
      </c>
      <c r="B40" s="58"/>
      <c r="C40" s="8"/>
    </row>
    <row r="41" spans="1:3" x14ac:dyDescent="0.35">
      <c r="A41" s="58" t="s">
        <v>53</v>
      </c>
      <c r="B41" s="58"/>
      <c r="C41" s="8"/>
    </row>
    <row r="42" spans="1:3" x14ac:dyDescent="0.35">
      <c r="A42" s="58" t="s">
        <v>54</v>
      </c>
      <c r="B42" s="58"/>
      <c r="C42" s="8"/>
    </row>
    <row r="43" spans="1:3" x14ac:dyDescent="0.35">
      <c r="A43" s="58" t="s">
        <v>55</v>
      </c>
      <c r="B43" s="58"/>
      <c r="C43" s="8"/>
    </row>
    <row r="44" spans="1:3" x14ac:dyDescent="0.35">
      <c r="A44" s="58" t="s">
        <v>56</v>
      </c>
      <c r="B44" s="58"/>
      <c r="C44" s="8"/>
    </row>
    <row r="45" spans="1:3" x14ac:dyDescent="0.35">
      <c r="A45" s="58" t="s">
        <v>57</v>
      </c>
      <c r="B45" s="58"/>
      <c r="C45" s="8"/>
    </row>
    <row r="46" spans="1:3" x14ac:dyDescent="0.35">
      <c r="A46" s="58" t="s">
        <v>58</v>
      </c>
      <c r="B46" s="58"/>
      <c r="C46" s="8"/>
    </row>
    <row r="47" spans="1:3" x14ac:dyDescent="0.35">
      <c r="A47" s="58" t="s">
        <v>59</v>
      </c>
      <c r="B47" s="58"/>
      <c r="C47" s="8"/>
    </row>
    <row r="48" spans="1:3" x14ac:dyDescent="0.35">
      <c r="A48" s="58" t="s">
        <v>60</v>
      </c>
      <c r="B48" s="58"/>
      <c r="C48" s="8"/>
    </row>
    <row r="49" spans="1:3" x14ac:dyDescent="0.35">
      <c r="A49" s="60"/>
      <c r="B49" s="60"/>
      <c r="C49" s="8"/>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Hoja2!$D$2:$D$3</xm:f>
          </x14:formula1>
          <xm:sqref>B21:C21</xm:sqref>
        </x14:dataValidation>
        <x14:dataValidation type="list" allowBlank="1" showInputMessage="1" showErrorMessage="1" xr:uid="{00000000-0002-0000-0200-000001000000}">
          <x14:formula1>
            <xm:f>Hoja2!$C$2:$C$4</xm:f>
          </x14:formula1>
          <xm:sqref>B15:C15</xm:sqref>
        </x14:dataValidation>
        <x14:dataValidation type="list" allowBlank="1" showInputMessage="1" showErrorMessage="1" xr:uid="{00000000-0002-0000-0200-000002000000}">
          <x14:formula1>
            <xm:f>Hoja2!$A$2:$A$5</xm:f>
          </x14:formula1>
          <xm:sqref>B11:C11</xm:sqref>
        </x14:dataValidation>
        <x14:dataValidation type="list" allowBlank="1" showInputMessage="1" showErrorMessage="1" xr:uid="{00000000-0002-0000-0200-000003000000}">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XFC50"/>
  <sheetViews>
    <sheetView zoomScale="80" zoomScaleNormal="80" workbookViewId="0">
      <selection activeCell="A3" sqref="A3:A5"/>
    </sheetView>
  </sheetViews>
  <sheetFormatPr baseColWidth="10" defaultColWidth="0" defaultRowHeight="14.5" x14ac:dyDescent="0.35"/>
  <cols>
    <col min="1" max="1" width="41.81640625" style="25" customWidth="1"/>
    <col min="2" max="2" width="30.54296875" style="25" customWidth="1"/>
    <col min="3" max="3" width="76.1796875" style="25"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2" t="s">
        <v>61</v>
      </c>
      <c r="B1" s="82"/>
      <c r="C1" s="82"/>
    </row>
    <row r="2" spans="1:6" x14ac:dyDescent="0.35">
      <c r="A2" s="22" t="s">
        <v>22</v>
      </c>
      <c r="B2" s="83" t="str">
        <f>'GENERALES NOTA 321'!B2:C2</f>
        <v>SINIESTRO 140342875 -  APLICATIVO 194056</v>
      </c>
      <c r="C2" s="84"/>
    </row>
    <row r="3" spans="1:6" x14ac:dyDescent="0.35">
      <c r="A3" s="22" t="s">
        <v>134</v>
      </c>
      <c r="B3" s="83" t="str">
        <f>'GENERALES NOTA 322'!B2:C2</f>
        <v>PRF-80052-2023-43727</v>
      </c>
      <c r="C3" s="84"/>
    </row>
    <row r="4" spans="1:6" s="2" customFormat="1" x14ac:dyDescent="0.35">
      <c r="A4" s="23" t="s">
        <v>135</v>
      </c>
      <c r="B4" s="65" t="str">
        <f>'GENERALES NOTA 322'!B3:C3</f>
        <v>CONTRALORÍA GENERAL DE LA REPÚBLICA - GERENCIA DEPARTAMENTAL COLEGIADA DE ANTIOQUIA</v>
      </c>
      <c r="C4" s="65"/>
    </row>
    <row r="5" spans="1:6" s="2" customFormat="1" x14ac:dyDescent="0.35">
      <c r="A5" s="23" t="s">
        <v>80</v>
      </c>
      <c r="B5" s="83" t="str">
        <f>'GENERALES NOTA 321'!B5:C5</f>
        <v>SERVICIO NACIONAL DE APRENDIZAJE - SENA</v>
      </c>
      <c r="C5" s="84"/>
    </row>
    <row r="6" spans="1:6" s="2" customFormat="1" x14ac:dyDescent="0.35">
      <c r="A6" s="5" t="s">
        <v>115</v>
      </c>
      <c r="B6" s="85">
        <f>'GENERALES NOTA 321'!B10:C10</f>
        <v>360000000</v>
      </c>
      <c r="C6" s="86"/>
    </row>
    <row r="7" spans="1:6" s="2" customFormat="1" x14ac:dyDescent="0.35">
      <c r="A7" s="5" t="s">
        <v>136</v>
      </c>
      <c r="B7" s="81">
        <f>'GENERALES NOTA 322'!B7:C7</f>
        <v>9189396</v>
      </c>
      <c r="C7" s="81"/>
    </row>
    <row r="8" spans="1:6" s="2" customFormat="1" ht="22" customHeight="1" x14ac:dyDescent="0.35">
      <c r="A8" s="23" t="s">
        <v>137</v>
      </c>
      <c r="B8" s="65" t="str">
        <f>'GENERALES NOTA 322'!B8:C8</f>
        <v xml:space="preserve">MAPFRE SEGUROS GENERALES, ALLIANZ SEGUROS, AXA COLPATRIA SEGUROS, SURAMERICANA SEGUROS Y LIBERTY SEGUROS </v>
      </c>
      <c r="C8" s="65"/>
    </row>
    <row r="9" spans="1:6" ht="23.25" customHeight="1" x14ac:dyDescent="0.35">
      <c r="A9" s="24" t="s">
        <v>140</v>
      </c>
      <c r="B9" s="66" t="s">
        <v>63</v>
      </c>
      <c r="C9" s="67"/>
    </row>
    <row r="10" spans="1:6" ht="309" customHeight="1" x14ac:dyDescent="0.35">
      <c r="A10" s="23" t="s">
        <v>64</v>
      </c>
      <c r="B10" s="68" t="s">
        <v>132</v>
      </c>
      <c r="C10" s="69"/>
      <c r="E10" t="s">
        <v>65</v>
      </c>
      <c r="F10" s="10">
        <v>0.7</v>
      </c>
    </row>
    <row r="11" spans="1:6" x14ac:dyDescent="0.35">
      <c r="A11" s="28" t="s">
        <v>66</v>
      </c>
      <c r="B11" s="70">
        <f>(B12-B14)*B13</f>
        <v>484091.27999999997</v>
      </c>
      <c r="C11" s="71"/>
      <c r="E11" t="s">
        <v>63</v>
      </c>
      <c r="F11" s="10">
        <v>0.3</v>
      </c>
    </row>
    <row r="12" spans="1:6" x14ac:dyDescent="0.35">
      <c r="A12" s="9" t="s">
        <v>117</v>
      </c>
      <c r="B12" s="76">
        <f>MIN(B6,B7)</f>
        <v>9189396</v>
      </c>
      <c r="C12" s="77"/>
      <c r="F12" s="10"/>
    </row>
    <row r="13" spans="1:6" x14ac:dyDescent="0.35">
      <c r="A13" s="24" t="s">
        <v>30</v>
      </c>
      <c r="B13" s="78">
        <v>0.18</v>
      </c>
      <c r="C13" s="78"/>
      <c r="F13" s="10"/>
    </row>
    <row r="14" spans="1:6" x14ac:dyDescent="0.35">
      <c r="A14" s="24" t="s">
        <v>116</v>
      </c>
      <c r="B14" s="79">
        <v>6500000</v>
      </c>
      <c r="C14" s="80"/>
      <c r="F14" s="10"/>
    </row>
    <row r="15" spans="1:6" x14ac:dyDescent="0.35">
      <c r="A15" s="27" t="s">
        <v>67</v>
      </c>
      <c r="B15" s="72">
        <f>IFERROR(B11*(VLOOKUP(B9,E10:F15,2,0)),16666)</f>
        <v>145227.38399999999</v>
      </c>
      <c r="C15" s="73"/>
    </row>
    <row r="16" spans="1:6" ht="72" customHeight="1" x14ac:dyDescent="0.35">
      <c r="A16" s="23" t="s">
        <v>68</v>
      </c>
      <c r="B16" s="74" t="s">
        <v>133</v>
      </c>
      <c r="C16" s="75"/>
    </row>
    <row r="17" spans="1:3" ht="144" customHeight="1" x14ac:dyDescent="0.35">
      <c r="A17" s="23" t="s">
        <v>69</v>
      </c>
      <c r="B17" s="63" t="s">
        <v>130</v>
      </c>
      <c r="C17" s="64"/>
    </row>
    <row r="19" spans="1:3" x14ac:dyDescent="0.35">
      <c r="B19" s="26"/>
      <c r="C19" s="26"/>
    </row>
    <row r="20" spans="1:3" x14ac:dyDescent="0.35">
      <c r="B20" s="26"/>
      <c r="C20" s="26"/>
    </row>
    <row r="21" spans="1:3" x14ac:dyDescent="0.35">
      <c r="B21" s="26"/>
      <c r="C21" s="26"/>
    </row>
    <row r="22" spans="1:3" x14ac:dyDescent="0.35">
      <c r="B22" s="26"/>
      <c r="C22" s="26"/>
    </row>
    <row r="23" spans="1:3" x14ac:dyDescent="0.35">
      <c r="B23" s="26"/>
      <c r="C23" s="26"/>
    </row>
    <row r="24" spans="1:3" x14ac:dyDescent="0.35">
      <c r="B24" s="26"/>
      <c r="C24" s="26"/>
    </row>
    <row r="25" spans="1:3" x14ac:dyDescent="0.35">
      <c r="B25" s="26"/>
      <c r="C25" s="26"/>
    </row>
    <row r="26" spans="1:3" x14ac:dyDescent="0.35">
      <c r="B26" s="26"/>
      <c r="C26" s="26"/>
    </row>
    <row r="27" spans="1:3" x14ac:dyDescent="0.35">
      <c r="B27" s="26"/>
      <c r="C27" s="26"/>
    </row>
    <row r="28" spans="1:3" x14ac:dyDescent="0.35">
      <c r="B28" s="26"/>
      <c r="C28" s="26"/>
    </row>
    <row r="29" spans="1:3" x14ac:dyDescent="0.35">
      <c r="B29" s="26"/>
      <c r="C29" s="26"/>
    </row>
    <row r="30" spans="1:3" x14ac:dyDescent="0.35">
      <c r="B30" s="26"/>
      <c r="C30" s="26"/>
    </row>
    <row r="31" spans="1:3" x14ac:dyDescent="0.35">
      <c r="B31" s="26"/>
      <c r="C31" s="26"/>
    </row>
    <row r="32" spans="1:3" x14ac:dyDescent="0.35">
      <c r="B32" s="26"/>
      <c r="C32" s="26"/>
    </row>
    <row r="33" spans="2:3" x14ac:dyDescent="0.35">
      <c r="B33" s="26"/>
      <c r="C33" s="26"/>
    </row>
    <row r="34" spans="2:3" x14ac:dyDescent="0.35">
      <c r="B34" s="26"/>
      <c r="C34" s="26"/>
    </row>
    <row r="35" spans="2:3" x14ac:dyDescent="0.35">
      <c r="B35" s="26"/>
      <c r="C35" s="26"/>
    </row>
    <row r="36" spans="2:3" x14ac:dyDescent="0.35">
      <c r="B36" s="26"/>
      <c r="C36" s="26"/>
    </row>
    <row r="37" spans="2:3" x14ac:dyDescent="0.35">
      <c r="B37" s="26"/>
      <c r="C37" s="26"/>
    </row>
    <row r="38" spans="2:3" x14ac:dyDescent="0.35">
      <c r="B38" s="26"/>
      <c r="C38" s="26"/>
    </row>
    <row r="39" spans="2:3" x14ac:dyDescent="0.35">
      <c r="B39" s="26"/>
      <c r="C39" s="26"/>
    </row>
    <row r="40" spans="2:3" x14ac:dyDescent="0.35">
      <c r="B40" s="26"/>
      <c r="C40" s="26"/>
    </row>
    <row r="41" spans="2:3" x14ac:dyDescent="0.35">
      <c r="B41" s="26"/>
      <c r="C41" s="26"/>
    </row>
    <row r="42" spans="2:3" x14ac:dyDescent="0.35">
      <c r="B42" s="26"/>
      <c r="C42" s="26"/>
    </row>
    <row r="43" spans="2:3" x14ac:dyDescent="0.35">
      <c r="B43" s="26"/>
      <c r="C43" s="26"/>
    </row>
    <row r="44" spans="2:3" x14ac:dyDescent="0.35">
      <c r="B44" s="26"/>
      <c r="C44" s="26"/>
    </row>
    <row r="45" spans="2:3" x14ac:dyDescent="0.35">
      <c r="B45" s="26"/>
      <c r="C45" s="26"/>
    </row>
    <row r="46" spans="2:3" x14ac:dyDescent="0.35">
      <c r="B46" s="26"/>
      <c r="C46" s="26"/>
    </row>
    <row r="47" spans="2:3" x14ac:dyDescent="0.35">
      <c r="B47" s="26"/>
      <c r="C47" s="26"/>
    </row>
    <row r="48" spans="2:3" x14ac:dyDescent="0.35">
      <c r="B48" s="26"/>
      <c r="C48" s="26"/>
    </row>
    <row r="49" spans="2:3" x14ac:dyDescent="0.35">
      <c r="B49" s="26"/>
      <c r="C49" s="26"/>
    </row>
    <row r="50" spans="2:3" x14ac:dyDescent="0.35">
      <c r="B50" s="26"/>
      <c r="C50" s="26"/>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sheetPr>
  <dimension ref="A1:XFC13"/>
  <sheetViews>
    <sheetView tabSelected="1" workbookViewId="0">
      <selection activeCell="B11" sqref="B11:C11"/>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53" t="s">
        <v>70</v>
      </c>
      <c r="B1" s="53"/>
      <c r="C1" s="53"/>
    </row>
    <row r="2" spans="1:3" x14ac:dyDescent="0.35">
      <c r="A2" s="20" t="s">
        <v>22</v>
      </c>
      <c r="B2" s="45" t="str">
        <f>'GENERALES NOTA 321'!B2:C2</f>
        <v>SINIESTRO 140342875 -  APLICATIVO 194056</v>
      </c>
      <c r="C2" s="46"/>
    </row>
    <row r="3" spans="1:3" x14ac:dyDescent="0.35">
      <c r="A3" s="22" t="s">
        <v>134</v>
      </c>
      <c r="B3" s="45" t="str">
        <f>'GENERALES NOTA 322'!B2:C2</f>
        <v>PRF-80052-2023-43727</v>
      </c>
      <c r="C3" s="46"/>
    </row>
    <row r="4" spans="1:3" s="2" customFormat="1" x14ac:dyDescent="0.35">
      <c r="A4" s="23" t="s">
        <v>135</v>
      </c>
      <c r="B4" s="36" t="str">
        <f>'GENERALES NOTA 322'!B3:C3</f>
        <v>CONTRALORÍA GENERAL DE LA REPÚBLICA - GERENCIA DEPARTAMENTAL COLEGIADA DE ANTIOQUIA</v>
      </c>
      <c r="C4" s="36"/>
    </row>
    <row r="5" spans="1:3" s="2" customFormat="1" x14ac:dyDescent="0.35">
      <c r="A5" s="23" t="s">
        <v>80</v>
      </c>
      <c r="B5" s="45" t="str">
        <f>'IMPUTACIÓN- GENERALES NOTA 324 '!B5:C5</f>
        <v>SERVICIO NACIONAL DE APRENDIZAJE - SENA</v>
      </c>
      <c r="C5" s="46"/>
    </row>
    <row r="6" spans="1:3" s="2" customFormat="1" x14ac:dyDescent="0.35">
      <c r="A6" s="5" t="s">
        <v>136</v>
      </c>
      <c r="B6" s="36">
        <f>'GENERALES NOTA 322'!B7:C7</f>
        <v>9189396</v>
      </c>
      <c r="C6" s="36"/>
    </row>
    <row r="7" spans="1:3" s="2" customFormat="1" x14ac:dyDescent="0.35">
      <c r="A7" s="5" t="s">
        <v>137</v>
      </c>
      <c r="B7" s="36" t="str">
        <f>'GENERALES NOTA 322'!B8:C8</f>
        <v xml:space="preserve">MAPFRE SEGUROS GENERALES, ALLIANZ SEGUROS, AXA COLPATRIA SEGUROS, SURAMERICANA SEGUROS Y LIBERTY SEGUROS </v>
      </c>
      <c r="C7" s="36"/>
    </row>
    <row r="8" spans="1:3" x14ac:dyDescent="0.35">
      <c r="A8" s="9" t="s">
        <v>140</v>
      </c>
      <c r="B8" s="37" t="s">
        <v>142</v>
      </c>
      <c r="C8" s="38"/>
    </row>
    <row r="9" spans="1:3" x14ac:dyDescent="0.35">
      <c r="A9" s="9" t="s">
        <v>66</v>
      </c>
      <c r="B9" s="90">
        <v>484091</v>
      </c>
      <c r="C9" s="90"/>
    </row>
    <row r="10" spans="1:3" x14ac:dyDescent="0.35">
      <c r="A10" s="9" t="s">
        <v>141</v>
      </c>
      <c r="B10" s="90">
        <v>18888</v>
      </c>
      <c r="C10" s="90"/>
    </row>
    <row r="11" spans="1:3" ht="43.5" x14ac:dyDescent="0.35">
      <c r="A11" s="5" t="s">
        <v>71</v>
      </c>
      <c r="B11" s="36" t="s">
        <v>84</v>
      </c>
      <c r="C11" s="36"/>
    </row>
    <row r="12" spans="1:3" ht="43.5" x14ac:dyDescent="0.35">
      <c r="A12" s="5" t="s">
        <v>72</v>
      </c>
      <c r="B12" s="36" t="s">
        <v>143</v>
      </c>
      <c r="C12" s="36"/>
    </row>
    <row r="13" spans="1:3" x14ac:dyDescent="0.35">
      <c r="A13" s="5" t="s">
        <v>73</v>
      </c>
      <c r="B13" s="8" t="s">
        <v>84</v>
      </c>
      <c r="C13" s="8">
        <v>194056</v>
      </c>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Hoja2!$B$1:$B$2</xm:f>
          </x14:formula1>
          <xm:sqref>B11:C11 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XFC50"/>
  <sheetViews>
    <sheetView zoomScale="70" zoomScaleNormal="70" workbookViewId="0">
      <selection activeCell="B13" sqref="B13:C13"/>
    </sheetView>
  </sheetViews>
  <sheetFormatPr baseColWidth="10" defaultColWidth="0" defaultRowHeight="14.5" x14ac:dyDescent="0.35"/>
  <cols>
    <col min="1" max="1" width="41.81640625" style="25" customWidth="1"/>
    <col min="2" max="2" width="30.54296875" style="25" customWidth="1"/>
    <col min="3" max="3" width="76.1796875" style="25"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2" t="s">
        <v>61</v>
      </c>
      <c r="B1" s="82"/>
      <c r="C1" s="82"/>
    </row>
    <row r="2" spans="1:6" x14ac:dyDescent="0.35">
      <c r="A2" s="21" t="s">
        <v>22</v>
      </c>
      <c r="B2" s="83" t="str">
        <f>'GENERALES NOTA 321'!B2:C2</f>
        <v>SINIESTRO 140342875 -  APLICATIVO 194056</v>
      </c>
      <c r="C2" s="84"/>
    </row>
    <row r="3" spans="1:6" x14ac:dyDescent="0.35">
      <c r="A3" s="22" t="s">
        <v>1</v>
      </c>
      <c r="B3" s="66" t="str">
        <f>'GENERALES NOTA 322'!B2:C2</f>
        <v>PRF-80052-2023-43727</v>
      </c>
      <c r="C3" s="67"/>
    </row>
    <row r="4" spans="1:6" s="2" customFormat="1" x14ac:dyDescent="0.35">
      <c r="A4" s="23" t="s">
        <v>2</v>
      </c>
      <c r="B4" s="65" t="str">
        <f>'GENERALES NOTA 322'!B3:C3</f>
        <v>CONTRALORÍA GENERAL DE LA REPÚBLICA - GERENCIA DEPARTAMENTAL COLEGIADA DE ANTIOQUIA</v>
      </c>
      <c r="C4" s="65"/>
    </row>
    <row r="5" spans="1:6" s="2" customFormat="1" x14ac:dyDescent="0.35">
      <c r="A5" s="23" t="s">
        <v>5</v>
      </c>
      <c r="B5" s="83" t="str">
        <f>'GENERALES NOTA 321'!B5:C5</f>
        <v>SERVICIO NACIONAL DE APRENDIZAJE - SENA</v>
      </c>
      <c r="C5" s="84"/>
    </row>
    <row r="6" spans="1:6" s="2" customFormat="1" x14ac:dyDescent="0.35">
      <c r="A6" s="5" t="s">
        <v>115</v>
      </c>
      <c r="B6" s="85">
        <f>'GENERALES NOTA 321'!B10:C10</f>
        <v>360000000</v>
      </c>
      <c r="C6" s="86"/>
    </row>
    <row r="7" spans="1:6" s="2" customFormat="1" x14ac:dyDescent="0.35">
      <c r="A7" s="5" t="s">
        <v>6</v>
      </c>
      <c r="B7" s="81">
        <f>'GENERALES NOTA 322'!B7:C7</f>
        <v>9189396</v>
      </c>
      <c r="C7" s="81"/>
    </row>
    <row r="8" spans="1:6" s="2" customFormat="1" x14ac:dyDescent="0.35">
      <c r="A8" s="23" t="s">
        <v>7</v>
      </c>
      <c r="B8" s="65" t="str">
        <f>'GENERALES NOTA 322'!B8:C8</f>
        <v xml:space="preserve">MAPFRE SEGUROS GENERALES, ALLIANZ SEGUROS, AXA COLPATRIA SEGUROS, SURAMERICANA SEGUROS Y LIBERTY SEGUROS </v>
      </c>
      <c r="C8" s="65"/>
    </row>
    <row r="9" spans="1:6" ht="23.25" customHeight="1" x14ac:dyDescent="0.35">
      <c r="A9" s="24" t="s">
        <v>62</v>
      </c>
      <c r="B9" s="66" t="s">
        <v>75</v>
      </c>
      <c r="C9" s="67"/>
    </row>
    <row r="10" spans="1:6" ht="58" x14ac:dyDescent="0.35">
      <c r="A10" s="23" t="s">
        <v>64</v>
      </c>
      <c r="B10" s="87"/>
      <c r="C10" s="88"/>
      <c r="E10" t="s">
        <v>65</v>
      </c>
      <c r="F10" s="10">
        <v>0.7</v>
      </c>
    </row>
    <row r="11" spans="1:6" x14ac:dyDescent="0.35">
      <c r="A11" s="28" t="s">
        <v>66</v>
      </c>
      <c r="B11" s="70">
        <f>(B12-B14)*B13</f>
        <v>9189396</v>
      </c>
      <c r="C11" s="71"/>
      <c r="E11" t="s">
        <v>63</v>
      </c>
      <c r="F11" s="10">
        <v>0.3</v>
      </c>
    </row>
    <row r="12" spans="1:6" x14ac:dyDescent="0.35">
      <c r="A12" s="9" t="s">
        <v>117</v>
      </c>
      <c r="B12" s="76">
        <f>MIN(B6,B7)</f>
        <v>9189396</v>
      </c>
      <c r="C12" s="77"/>
      <c r="F12" s="10"/>
    </row>
    <row r="13" spans="1:6" x14ac:dyDescent="0.35">
      <c r="A13" s="24" t="s">
        <v>30</v>
      </c>
      <c r="B13" s="78">
        <v>1</v>
      </c>
      <c r="C13" s="78"/>
      <c r="F13" s="10"/>
    </row>
    <row r="14" spans="1:6" x14ac:dyDescent="0.35">
      <c r="A14" s="24" t="s">
        <v>116</v>
      </c>
      <c r="B14" s="79">
        <v>0</v>
      </c>
      <c r="C14" s="79"/>
      <c r="F14" s="10"/>
    </row>
    <row r="15" spans="1:6" x14ac:dyDescent="0.35">
      <c r="A15" s="27" t="s">
        <v>67</v>
      </c>
      <c r="B15" s="72">
        <f>IFERROR(B11*(VLOOKUP(B9,E10:F15,2,0)),16666)</f>
        <v>16666</v>
      </c>
      <c r="C15" s="73"/>
    </row>
    <row r="16" spans="1:6" ht="180" customHeight="1" x14ac:dyDescent="0.35">
      <c r="A16" s="23" t="s">
        <v>68</v>
      </c>
      <c r="B16" s="66"/>
      <c r="C16" s="67"/>
    </row>
    <row r="17" spans="1:3" ht="87" x14ac:dyDescent="0.35">
      <c r="A17" s="23" t="s">
        <v>69</v>
      </c>
      <c r="B17" s="89"/>
      <c r="C17" s="89"/>
    </row>
    <row r="19" spans="1:3" x14ac:dyDescent="0.35">
      <c r="B19" s="26"/>
      <c r="C19" s="26"/>
    </row>
    <row r="20" spans="1:3" x14ac:dyDescent="0.35">
      <c r="B20" s="26"/>
      <c r="C20" s="26"/>
    </row>
    <row r="21" spans="1:3" x14ac:dyDescent="0.35">
      <c r="B21" s="26"/>
      <c r="C21" s="26"/>
    </row>
    <row r="22" spans="1:3" x14ac:dyDescent="0.35">
      <c r="B22" s="26"/>
      <c r="C22" s="26"/>
    </row>
    <row r="23" spans="1:3" x14ac:dyDescent="0.35">
      <c r="B23" s="26"/>
      <c r="C23" s="26"/>
    </row>
    <row r="24" spans="1:3" x14ac:dyDescent="0.35">
      <c r="B24" s="26"/>
      <c r="C24" s="26"/>
    </row>
    <row r="25" spans="1:3" x14ac:dyDescent="0.35">
      <c r="B25" s="26"/>
      <c r="C25" s="26"/>
    </row>
    <row r="26" spans="1:3" x14ac:dyDescent="0.35">
      <c r="B26" s="26"/>
      <c r="C26" s="26"/>
    </row>
    <row r="27" spans="1:3" x14ac:dyDescent="0.35">
      <c r="B27" s="26"/>
      <c r="C27" s="26"/>
    </row>
    <row r="28" spans="1:3" x14ac:dyDescent="0.35">
      <c r="B28" s="26"/>
      <c r="C28" s="26"/>
    </row>
    <row r="29" spans="1:3" x14ac:dyDescent="0.35">
      <c r="B29" s="26"/>
      <c r="C29" s="26"/>
    </row>
    <row r="30" spans="1:3" x14ac:dyDescent="0.35">
      <c r="B30" s="26"/>
      <c r="C30" s="26"/>
    </row>
    <row r="31" spans="1:3" x14ac:dyDescent="0.35">
      <c r="B31" s="26"/>
      <c r="C31" s="26"/>
    </row>
    <row r="32" spans="1:3" x14ac:dyDescent="0.35">
      <c r="B32" s="26"/>
      <c r="C32" s="26"/>
    </row>
    <row r="33" spans="2:3" x14ac:dyDescent="0.35">
      <c r="B33" s="26"/>
      <c r="C33" s="26"/>
    </row>
    <row r="34" spans="2:3" x14ac:dyDescent="0.35">
      <c r="B34" s="26"/>
      <c r="C34" s="26"/>
    </row>
    <row r="35" spans="2:3" x14ac:dyDescent="0.35">
      <c r="B35" s="26"/>
      <c r="C35" s="26"/>
    </row>
    <row r="36" spans="2:3" x14ac:dyDescent="0.35">
      <c r="B36" s="26"/>
      <c r="C36" s="26"/>
    </row>
    <row r="37" spans="2:3" x14ac:dyDescent="0.35">
      <c r="B37" s="26"/>
      <c r="C37" s="26"/>
    </row>
    <row r="38" spans="2:3" x14ac:dyDescent="0.35">
      <c r="B38" s="26"/>
      <c r="C38" s="26"/>
    </row>
    <row r="39" spans="2:3" x14ac:dyDescent="0.35">
      <c r="B39" s="26"/>
      <c r="C39" s="26"/>
    </row>
    <row r="40" spans="2:3" x14ac:dyDescent="0.35">
      <c r="B40" s="26"/>
      <c r="C40" s="26"/>
    </row>
    <row r="41" spans="2:3" x14ac:dyDescent="0.35">
      <c r="B41" s="26"/>
      <c r="C41" s="26"/>
    </row>
    <row r="42" spans="2:3" x14ac:dyDescent="0.35">
      <c r="B42" s="26"/>
      <c r="C42" s="26"/>
    </row>
    <row r="43" spans="2:3" x14ac:dyDescent="0.35">
      <c r="B43" s="26"/>
      <c r="C43" s="26"/>
    </row>
    <row r="44" spans="2:3" x14ac:dyDescent="0.35">
      <c r="B44" s="26"/>
      <c r="C44" s="26"/>
    </row>
    <row r="45" spans="2:3" x14ac:dyDescent="0.35">
      <c r="B45" s="26"/>
      <c r="C45" s="26"/>
    </row>
    <row r="46" spans="2:3" x14ac:dyDescent="0.35">
      <c r="B46" s="26"/>
      <c r="C46" s="26"/>
    </row>
    <row r="47" spans="2:3" x14ac:dyDescent="0.35">
      <c r="B47" s="26"/>
      <c r="C47" s="26"/>
    </row>
    <row r="48" spans="2:3" x14ac:dyDescent="0.35">
      <c r="B48" s="26"/>
      <c r="C48" s="26"/>
    </row>
    <row r="49" spans="2:3" x14ac:dyDescent="0.35">
      <c r="B49" s="26"/>
      <c r="C49" s="26"/>
    </row>
    <row r="50" spans="2:3" x14ac:dyDescent="0.35">
      <c r="B50" s="26"/>
      <c r="C50" s="26"/>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Hoja2!$F$1:$F$3</xm:f>
          </x14:formula1>
          <xm:sqref>B9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0"/>
  <sheetViews>
    <sheetView topLeftCell="A7" workbookViewId="0">
      <selection activeCell="B14" sqref="B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91"/>
      <c r="C2" s="91"/>
      <c r="I2" t="s">
        <v>74</v>
      </c>
      <c r="N2" t="s">
        <v>75</v>
      </c>
    </row>
    <row r="3" spans="2:14" ht="15" customHeight="1" thickTop="1" thickBot="1" x14ac:dyDescent="0.4">
      <c r="B3" s="91" t="s">
        <v>76</v>
      </c>
      <c r="C3" s="91"/>
      <c r="I3" t="s">
        <v>63</v>
      </c>
      <c r="N3" t="s">
        <v>63</v>
      </c>
    </row>
    <row r="4" spans="2:14" ht="15" customHeight="1" thickTop="1" thickBot="1" x14ac:dyDescent="0.4">
      <c r="B4" s="13" t="s">
        <v>77</v>
      </c>
      <c r="C4" s="14"/>
      <c r="I4" t="s">
        <v>78</v>
      </c>
      <c r="N4" t="s">
        <v>65</v>
      </c>
    </row>
    <row r="5" spans="2:14" ht="15" customHeight="1" thickTop="1" thickBot="1" x14ac:dyDescent="0.4">
      <c r="B5" s="13" t="s">
        <v>79</v>
      </c>
      <c r="C5" s="14"/>
    </row>
    <row r="6" spans="2:14" ht="15" customHeight="1" thickTop="1" thickBot="1" x14ac:dyDescent="0.4">
      <c r="B6" s="13" t="s">
        <v>80</v>
      </c>
      <c r="C6" s="14"/>
    </row>
    <row r="7" spans="2:14" ht="44.5" thickTop="1" thickBot="1" x14ac:dyDescent="0.4">
      <c r="B7" s="13" t="s">
        <v>81</v>
      </c>
      <c r="C7" s="15"/>
    </row>
    <row r="8" spans="2:14" ht="30" thickTop="1" thickBot="1" x14ac:dyDescent="0.4">
      <c r="B8" s="13" t="s">
        <v>82</v>
      </c>
      <c r="C8" s="14"/>
    </row>
    <row r="9" spans="2:14" ht="44.5" thickTop="1" thickBot="1" x14ac:dyDescent="0.4">
      <c r="B9" s="13" t="s">
        <v>83</v>
      </c>
      <c r="C9" s="16"/>
    </row>
    <row r="10" spans="2:14" ht="15" customHeight="1" thickTop="1" x14ac:dyDescent="0.35"/>
  </sheetData>
  <mergeCells count="2">
    <mergeCell ref="B2:C2"/>
    <mergeCell ref="B3:C3"/>
  </mergeCells>
  <dataValidations count="2">
    <dataValidation type="textLength" allowBlank="1" showInputMessage="1" showErrorMessage="1" sqref="C9" xr:uid="{00000000-0002-0000-0600-000000000000}">
      <formula1>1</formula1>
      <formula2>500</formula2>
    </dataValidation>
    <dataValidation type="list" allowBlank="1" showInputMessage="1" showErrorMessage="1" sqref="C8" xr:uid="{00000000-0002-0000-0600-000001000000}">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84</v>
      </c>
      <c r="C1" s="7" t="s">
        <v>30</v>
      </c>
      <c r="D1" s="7" t="s">
        <v>34</v>
      </c>
      <c r="E1" s="3" t="s">
        <v>85</v>
      </c>
      <c r="F1" s="2" t="s">
        <v>65</v>
      </c>
      <c r="G1" s="4">
        <v>0</v>
      </c>
      <c r="H1" t="s">
        <v>86</v>
      </c>
      <c r="I1" t="s">
        <v>87</v>
      </c>
    </row>
    <row r="2" spans="1:9" x14ac:dyDescent="0.35">
      <c r="A2" t="s">
        <v>88</v>
      </c>
      <c r="B2" t="s">
        <v>89</v>
      </c>
      <c r="C2" t="s">
        <v>90</v>
      </c>
      <c r="D2" s="2" t="s">
        <v>91</v>
      </c>
      <c r="E2" s="1" t="s">
        <v>92</v>
      </c>
      <c r="F2" s="2" t="s">
        <v>75</v>
      </c>
      <c r="G2" s="4">
        <v>0.7</v>
      </c>
      <c r="H2" t="s">
        <v>93</v>
      </c>
      <c r="I2" t="s">
        <v>94</v>
      </c>
    </row>
    <row r="3" spans="1:9" x14ac:dyDescent="0.35">
      <c r="A3" t="s">
        <v>95</v>
      </c>
      <c r="C3" t="s">
        <v>96</v>
      </c>
      <c r="D3" s="2" t="s">
        <v>97</v>
      </c>
      <c r="E3" s="1" t="s">
        <v>98</v>
      </c>
      <c r="F3" s="2" t="s">
        <v>63</v>
      </c>
      <c r="G3" s="4">
        <v>0.3</v>
      </c>
      <c r="H3" t="s">
        <v>99</v>
      </c>
      <c r="I3" t="s">
        <v>100</v>
      </c>
    </row>
    <row r="4" spans="1:9" x14ac:dyDescent="0.35">
      <c r="A4" t="s">
        <v>101</v>
      </c>
      <c r="C4" t="s">
        <v>102</v>
      </c>
      <c r="E4" s="1" t="s">
        <v>103</v>
      </c>
      <c r="H4" t="s">
        <v>104</v>
      </c>
      <c r="I4" t="s">
        <v>105</v>
      </c>
    </row>
    <row r="5" spans="1:9" x14ac:dyDescent="0.35">
      <c r="A5" t="s">
        <v>106</v>
      </c>
      <c r="E5" s="1" t="s">
        <v>107</v>
      </c>
      <c r="H5" t="s">
        <v>108</v>
      </c>
      <c r="I5" t="s">
        <v>109</v>
      </c>
    </row>
    <row r="6" spans="1:9" x14ac:dyDescent="0.35">
      <c r="E6" s="1" t="s">
        <v>110</v>
      </c>
      <c r="I6" t="s">
        <v>111</v>
      </c>
    </row>
    <row r="7" spans="1:9" x14ac:dyDescent="0.35">
      <c r="E7" s="1" t="s">
        <v>112</v>
      </c>
    </row>
    <row r="8" spans="1:9" x14ac:dyDescent="0.35">
      <c r="E8" s="1" t="s">
        <v>113</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d399fb5-18ee-43ad-810b-0c429aab68ed"/>
    <ds:schemaRef ds:uri="http://purl.org/dc/elements/1.1/"/>
    <ds:schemaRef ds:uri="http://schemas.microsoft.com/office/2006/metadata/properties"/>
    <ds:schemaRef ds:uri="110f4e7f-fc49-4680-be2a-cf1f485dd537"/>
    <ds:schemaRef ds:uri="http://www.w3.org/XML/1998/namespace"/>
    <ds:schemaRef ds:uri="http://purl.org/dc/dcmitype/"/>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GENERALES NOTA 325 - APERTURA</vt:lpstr>
      <vt:lpstr>IMPUTACIÓN- GENERALES NOTA 324 </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2024-06-03T18:32:22Z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