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d.docs.live.net/afc4810c17523101/Escritorio/GHA/ALLIANZ/2023-00124 - JUAN BRICEÑO Vs. ALLIANZ/"/>
    </mc:Choice>
  </mc:AlternateContent>
  <xr:revisionPtr revIDLastSave="27" documentId="13_ncr:1_{E535A68B-E3D9-4234-961E-D633EF361841}" xr6:coauthVersionLast="47" xr6:coauthVersionMax="47" xr10:uidLastSave="{2081602B-BC12-4364-BD36-433CEEE65FA9}"/>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l="1"/>
  <c r="B39" i="8" s="1"/>
  <c r="B10" i="9" l="1"/>
  <c r="B2" i="8" l="1"/>
  <c r="B2" i="9" s="1"/>
  <c r="B8" i="9" l="1"/>
  <c r="B7" i="9"/>
  <c r="B6" i="9"/>
  <c r="B5" i="9"/>
  <c r="B4" i="9"/>
  <c r="B3" i="9"/>
  <c r="B8" i="8"/>
  <c r="B7" i="8"/>
  <c r="B5" i="8"/>
  <c r="B4" i="8"/>
  <c r="B3" i="8"/>
  <c r="B8" i="7"/>
  <c r="B4" i="7" l="1"/>
  <c r="B5" i="7"/>
  <c r="B6" i="7"/>
  <c r="B7" i="7"/>
  <c r="B3" i="7"/>
  <c r="B9" i="8"/>
  <c r="B11" i="9" l="1"/>
</calcChain>
</file>

<file path=xl/sharedStrings.xml><?xml version="1.0" encoding="utf-8"?>
<sst xmlns="http://schemas.openxmlformats.org/spreadsheetml/2006/main" count="238" uniqueCount="172">
  <si>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</si>
  <si>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</si>
  <si>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</si>
  <si>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</si>
  <si>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</si>
  <si>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</si>
  <si>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</si>
  <si>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</si>
  <si>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</si>
  <si>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</si>
  <si>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</si>
  <si>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</si>
  <si>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</si>
  <si>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</si>
  <si>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</si>
  <si>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</si>
  <si>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</si>
  <si>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</si>
  <si>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</si>
  <si>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</si>
  <si>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</si>
  <si>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</si>
  <si>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</si>
  <si>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</si>
  <si>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</si>
  <si>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</si>
  <si>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</si>
  <si>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</si>
  <si>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</si>
  <si>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</si>
  <si>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</si>
  <si>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</si>
  <si>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</si>
  <si>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</si>
  <si>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</si>
  <si>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</si>
  <si>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</si>
  <si>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</si>
  <si>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</si>
  <si>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</si>
  <si>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</si>
  <si>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</si>
  <si>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</si>
  <si>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</si>
  <si>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</si>
  <si>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</si>
  <si>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</si>
  <si>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</si>
  <si>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</si>
  <si>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</si>
  <si>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</si>
  <si>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</si>
  <si>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</si>
  <si>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</si>
  <si>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</si>
  <si>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</si>
  <si>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</si>
  <si>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</si>
  <si>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</si>
  <si>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</si>
  <si>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</si>
  <si>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</si>
  <si>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</si>
  <si>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</si>
  <si>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</si>
  <si>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</si>
  <si>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</si>
  <si>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</si>
  <si>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</si>
  <si>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</si>
  <si>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</si>
  <si>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</si>
  <si>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</si>
  <si>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</si>
  <si>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</si>
  <si>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</si>
  <si>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</si>
  <si>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</si>
  <si>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</si>
  <si>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</si>
  <si>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</si>
  <si>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</si>
  <si>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</si>
  <si>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</si>
  <si>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</si>
  <si>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</si>
  <si>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</si>
  <si>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</si>
  <si>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</si>
  <si>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</si>
  <si>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</si>
  <si>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</si>
  <si>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</si>
  <si>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</si>
  <si>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</si>
  <si>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</si>
  <si>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</si>
  <si>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</si>
  <si>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</si>
  <si>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</si>
  <si>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</si>
  <si>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</si>
  <si>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</si>
  <si>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</si>
  <si>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</si>
  <si>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</si>
  <si>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</si>
  <si>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</si>
  <si>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</si>
  <si>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</si>
  <si>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</si>
  <si>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</si>
  <si>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</si>
  <si>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</si>
  <si>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</si>
  <si>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</si>
  <si>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</si>
  <si>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</si>
  <si>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</si>
  <si>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</si>
  <si>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</si>
  <si>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</si>
  <si>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</si>
  <si>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</si>
  <si>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</si>
  <si>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</si>
  <si>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</si>
  <si>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</si>
  <si>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</si>
  <si>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</si>
  <si>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</si>
  <si>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</si>
  <si>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</si>
  <si>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</si>
  <si>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</si>
  <si>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</si>
  <si>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</si>
  <si>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</si>
  <si>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</si>
  <si>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</si>
  <si>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</si>
  <si>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</si>
  <si>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</si>
  <si>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</si>
  <si>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</si>
  <si>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</si>
  <si>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</si>
  <si>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</si>
  <si>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</si>
  <si>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</si>
  <si>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</si>
  <si>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</si>
  <si>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</si>
  <si>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</si>
  <si>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11001418901620230012400</t>
  </si>
  <si>
    <t>JUZGADO 16 DE PEQUEÑAS CAUSAS Y COMPETENCIA MÚLTIPLE DE BOGOTÁ</t>
  </si>
  <si>
    <t>N/A</t>
  </si>
  <si>
    <t>ALLIANZ SEGUROS S.A. - GABRIEL ORTIZ LEAL - MARIA EDITH BARBOSA CRUZ</t>
  </si>
  <si>
    <t>MARIA EDITH BARBOSA CRUZ</t>
  </si>
  <si>
    <t>HJW724</t>
  </si>
  <si>
    <t>022754873 / 155</t>
  </si>
  <si>
    <t>22754873-155</t>
  </si>
  <si>
    <t>Duración: Desde las 00:00 horas del 01/10/2020 hasta las 24:00 horas del 30/09/2021.</t>
  </si>
  <si>
    <t>SINIESTRO 95915296 - LEGIS APJ32348</t>
  </si>
  <si>
    <t>Daños Materiales</t>
  </si>
  <si>
    <t>Intereses Moratorios</t>
  </si>
  <si>
    <t>1.  El día 25 de noviembre de 2020, se presentó accidente de tránsito en el que se vio involucrado el vehículo de placas HJW724 (vehículo asegurado) de propiedad de MARIA EDITH BARBOSA CRUZ y el vehículo de placas BYL580 de propiedad de los señores JUAN MANUEL GARCIA BRICEÑO y SANDRA IULDANA LANDINEZ CARDENAS, en donde se produjeron daños materiales a este último.
2. ALLIANZ SEGUROS S.A. indicó que por políticas internas no era posible reparar el vehículo, por lo que se efectuaba el ofrecimiento de una suma de dinero ($2.500.000) la cual no fue aceptada por el demandante. Siendo entonces que posteriormente la Compañía incremento la suma a $3.000.000, sin embargo, aduce el demandante que el documento de acuerdo nunca fue firmado o aceptado por ALLIANZ SEGUROS S.A.</t>
  </si>
  <si>
    <r>
      <t xml:space="preserve">INDIQUE LA PLACA - </t>
    </r>
    <r>
      <rPr>
        <sz val="11"/>
        <color rgb="FFFF0000"/>
        <rFont val="Calibri"/>
        <family val="2"/>
        <scheme val="minor"/>
      </rPr>
      <t>BYL580</t>
    </r>
  </si>
  <si>
    <t>JUAN MANUEL GARCIA BRICEÑO - SANDRA IULDANA LANDINEZ CARDENAS</t>
  </si>
  <si>
    <t>La contingencia se califica como PROBABLE toda vez que la Póliza presta cobertura material y temporal, sin que existan circunstancias por las cuales objetar el pago.
Lo primero que debe tomarse en consideración es que la Póliza de Seguro Autos Clónico Livianos Particulares No. 022754873 / 155, cuyo asegurado es la señora MARIA EDITH BARBOSA CRUZ, presta cobertura temporal y material, de conformidad con los hechos y pretensiones expuestas en el líbelo de la demanda. Frente a la cobertura temporal, debe señalarse que el hecho, esto es, el accidente de tránsito en el cual se le causaron afectaciones la vehículo de placas BYL580, ocurrió el 25 de noviembre de 2020, es decir, acaeció dentro de la vigencia de la Póliza comprendida entre el 01 de octubre de 2020 y el 30 de septiembre de 2021. Aunado a ello, presta cobertura material en tanto ampara la responsabilidad civil extracontractual, pretensión que se le endilga al asegurado.
Por otro lado, frente a la obligación indemnizatoria de la Compañía, debe indicarse que en este caso no existen circunstancias por las cuales objetar el pago, máxime cuando en el formato de Acuerdo de Póliza a Disposición – Siniestro se determinó como causa del accidente el no mantener la distancia de seguridad por parte del conductor del vehículo asegurado, aunado al hecho de que por parte de ALLIANZ SEGUROS S.A. ya se han efectuado ofrecimientos al tercero afectado. Ahora, la controversia tiene origen en el desacuerdo por parte de los demandantes respecto al valor que se le ofrece, por cuanto aduce que la reparación del vehículo más los gastos anexos en los que han incurrido ($5.469.451) superan las sumas ofertadas por la Compañía Aseguradora, tomando en consideración que el último ofrecimiento ascendió a la suma de $3.000.000. En ese sentido existiría obligación condicional de la Compañía de pagar el siniestro a los demandantes con cargo al amparo de responsabilidad civil extracontractual, pero no en los valores pretendidos por los actores.
Todo lo anterior, sin perjuicio del carácter contingente del proceso.</t>
  </si>
  <si>
    <t>EXCEPCIONES DE FONDO FRENTE A LA RESPONSABILIDAD
1. INEXISTENCIA DE RESPONSABILIDAD POR LA FALTA DE ACREDITACIÓN DEL NEXO CAUSAL.
2. ANULACIÓN DE LA PRESUNCIÓN DE CULPA COMO CONSECUENCIA DE LA CONCURRENCIA DE ACTIVIDADES PELIGROSAS.
3. REDUCCIÓN DE LA INDEMNIZACIÓN COMO CONSECUENCIA DE LA INCIDENCIA DE LA CONDUCTA DE LA VÍCTIMA EN LA PRODUCCIÓN DEL DAÑO.
4. IMPROCEDENCIA DEL RECONOCIMIENTO DEL DAÑO EMERGENTE ALEGADO.
5. IMPROCEDENCIA DEL COBRO DE INTERESES MORATORIOS.
6. AUSENCIA DE SOLIDARIDAD DEL CONTRATO DE SEGURO CELEBRADO CON ALLIANZ SEGUROS S.A.
7. GENÉRICA O INNOMINADA.
EXCEPCIONES DE FONDO FRENTE AL CONTRATO DE SEGURO
1. INEXISTENCIA DE OBLIGACIÓN DE INDEMNIZAR POR INCUMPLIMIENTO DE LAS CARGAS DEL ARTÍCULO 1077 DEL CÓDIGO DE COMERCIO.
2. RIESGOS EXPRESAMENTE EXCLUIDOS EN LA PÓLIZA DE SEGURO AUTOS CLÓNICO LIVIANOS PARTICULARES No. 022754873 / 155.
3. SUJECIÓN A LAS CONDICIONES PARTICULARES Y GENERALES DEL CONTRATO DE SEGURO, EL CLAUSULADO Y LOS AMPAROS.
4. CARÁCTER MERAMENTE INDEMNIZATORIO DE LOS CONTRATOS DE SEGURO.
5. EN CUALQUIER CASO, DE NINGUNA FORMA SE PODRÁ EXCEDER EL LÍMITE DEL VALOR ASEGURADO.
6. DISPONIBILIDAD DEL VALOR ASEGURADO.
7. GENERICA O INNOMINADA Y OTRAS.</t>
  </si>
  <si>
    <t>Como liquidación objetiva de las pretensiones se estima un monto de $5.890.041.
1. Daño emergente: De acuerdo con la valoración efectuada por parte de AUDATEX al vehículo de placas BYL580, encontramos que el verdadero valor de la reparación del automotor asciende a la suma de $3.303.430. En ese sentido, no se tendrá en cuenta el valor de la cotización aportada por los demandantes, dado que resulta mayor al valor reportado por AUDATEX.
2. Intereses moratorios: Se tendrá en cuenta por intereses moratorios la suma de $2.586.611 contados desde el mes siguiente a la fecha en que se presentó el vehículo para valoración del taller aliado, esto es, a partir del 07 de noviembre de 2021, hasta la fecha de presentación del presente informe.
3. Deducible: No se encuentra contemplado dentro del contrato de seguro, deducible alguno para el amparo de responsabilidad civil extracontractual.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</si>
</sst>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8" borderId="1" xfId="0" applyFill="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11" sqref="B11:C11"/>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6" t="s">
        <v>0</v>
      </c>
      <c r="B1" s="56"/>
      <c r="C1" s="56"/>
    </row>
    <row r="2" spans="1:3" ht="14.5" customHeight="1" x14ac:dyDescent="0.35">
      <c r="A2" s="5" t="s">
        <v>1</v>
      </c>
      <c r="B2" s="59" t="s">
        <v>154</v>
      </c>
      <c r="C2" s="60"/>
    </row>
    <row r="3" spans="1:3" ht="14.5" customHeight="1" x14ac:dyDescent="0.35">
      <c r="A3" s="5" t="s">
        <v>2</v>
      </c>
      <c r="B3" s="61" t="s">
        <v>155</v>
      </c>
      <c r="C3" s="62"/>
    </row>
    <row r="4" spans="1:3" ht="14.5" customHeight="1" x14ac:dyDescent="0.35">
      <c r="A4" s="5" t="s">
        <v>3</v>
      </c>
      <c r="B4" s="61" t="s">
        <v>157</v>
      </c>
      <c r="C4" s="62"/>
    </row>
    <row r="5" spans="1:3" ht="14.5" customHeight="1" x14ac:dyDescent="0.35">
      <c r="A5" s="5" t="s">
        <v>4</v>
      </c>
      <c r="B5" s="61" t="s">
        <v>168</v>
      </c>
      <c r="C5" s="62"/>
    </row>
    <row r="6" spans="1:3" ht="14.5" customHeight="1" x14ac:dyDescent="0.35">
      <c r="A6" s="5" t="s">
        <v>5</v>
      </c>
      <c r="B6" s="50" t="s">
        <v>120</v>
      </c>
      <c r="C6" s="50"/>
    </row>
    <row r="7" spans="1:3" ht="14.5" customHeight="1" x14ac:dyDescent="0.35">
      <c r="A7" s="44" t="s">
        <v>6</v>
      </c>
      <c r="B7" s="57" t="s">
        <v>146</v>
      </c>
      <c r="C7" s="58"/>
    </row>
    <row r="8" spans="1:3" ht="14.5" customHeight="1" x14ac:dyDescent="0.35">
      <c r="A8" s="27" t="s">
        <v>136</v>
      </c>
      <c r="B8" s="50" t="s">
        <v>156</v>
      </c>
      <c r="C8" s="50"/>
    </row>
    <row r="9" spans="1:3" ht="14.5" customHeight="1" x14ac:dyDescent="0.35">
      <c r="A9" s="27" t="s">
        <v>130</v>
      </c>
      <c r="B9" s="50" t="s">
        <v>156</v>
      </c>
      <c r="C9" s="50"/>
    </row>
    <row r="10" spans="1:3" ht="14.5" customHeight="1" x14ac:dyDescent="0.35">
      <c r="A10" s="27" t="s">
        <v>7</v>
      </c>
      <c r="B10" s="50" t="s">
        <v>156</v>
      </c>
      <c r="C10" s="50"/>
    </row>
    <row r="11" spans="1:3" ht="14.5" customHeight="1" x14ac:dyDescent="0.35">
      <c r="A11" s="28" t="s">
        <v>8</v>
      </c>
      <c r="B11" s="50" t="s">
        <v>156</v>
      </c>
      <c r="C11" s="50"/>
    </row>
    <row r="12" spans="1:3" ht="14.5" customHeight="1" x14ac:dyDescent="0.35">
      <c r="A12" s="5" t="s">
        <v>9</v>
      </c>
      <c r="B12" s="50" t="s">
        <v>156</v>
      </c>
      <c r="C12" s="50"/>
    </row>
    <row r="13" spans="1:3" ht="14.5" customHeight="1" x14ac:dyDescent="0.35">
      <c r="A13" s="5" t="s">
        <v>10</v>
      </c>
      <c r="B13" s="50" t="s">
        <v>156</v>
      </c>
      <c r="C13" s="50"/>
    </row>
    <row r="14" spans="1:3" ht="14.5" customHeight="1" x14ac:dyDescent="0.35">
      <c r="A14" s="5" t="s">
        <v>11</v>
      </c>
      <c r="B14" s="50" t="s">
        <v>156</v>
      </c>
      <c r="C14" s="50"/>
    </row>
    <row r="15" spans="1:3" ht="14.5" customHeight="1" x14ac:dyDescent="0.35">
      <c r="A15" s="5" t="s">
        <v>143</v>
      </c>
      <c r="B15" s="50" t="s">
        <v>156</v>
      </c>
      <c r="C15" s="50"/>
    </row>
    <row r="16" spans="1:3" ht="14.5" customHeight="1" x14ac:dyDescent="0.35">
      <c r="A16" s="5" t="s">
        <v>12</v>
      </c>
      <c r="B16" s="50" t="s">
        <v>156</v>
      </c>
      <c r="C16" s="50"/>
    </row>
    <row r="17" spans="1:3" ht="14.5" customHeight="1" x14ac:dyDescent="0.35">
      <c r="A17" s="5" t="s">
        <v>13</v>
      </c>
      <c r="B17" s="50" t="s">
        <v>156</v>
      </c>
      <c r="C17" s="50"/>
    </row>
    <row r="18" spans="1:3" ht="14.5" customHeight="1" x14ac:dyDescent="0.35">
      <c r="A18" s="5" t="s">
        <v>15</v>
      </c>
      <c r="B18" s="50" t="s">
        <v>156</v>
      </c>
      <c r="C18" s="50"/>
    </row>
    <row r="19" spans="1:3" ht="14.5" customHeight="1" x14ac:dyDescent="0.35">
      <c r="A19" s="5" t="s">
        <v>16</v>
      </c>
      <c r="B19" s="50" t="s">
        <v>156</v>
      </c>
      <c r="C19" s="50"/>
    </row>
    <row r="20" spans="1:3" ht="14.5" customHeight="1" x14ac:dyDescent="0.35">
      <c r="A20" s="5" t="s">
        <v>131</v>
      </c>
      <c r="B20" s="50" t="s">
        <v>156</v>
      </c>
      <c r="C20" s="50"/>
    </row>
    <row r="21" spans="1:3" ht="14.5" customHeight="1" x14ac:dyDescent="0.35">
      <c r="A21" s="5" t="s">
        <v>17</v>
      </c>
      <c r="B21" s="50" t="s">
        <v>156</v>
      </c>
      <c r="C21" s="50"/>
    </row>
    <row r="22" spans="1:3" ht="14.5" customHeight="1" x14ac:dyDescent="0.35">
      <c r="A22" s="43" t="s">
        <v>19</v>
      </c>
      <c r="B22" s="48">
        <v>44160</v>
      </c>
      <c r="C22" s="49"/>
    </row>
    <row r="23" spans="1:3" ht="14.5" customHeight="1" x14ac:dyDescent="0.35">
      <c r="A23" s="27" t="s">
        <v>20</v>
      </c>
      <c r="B23" s="47">
        <v>44754</v>
      </c>
      <c r="C23" s="47"/>
    </row>
    <row r="24" spans="1:3" ht="14.5" customHeight="1" x14ac:dyDescent="0.35">
      <c r="A24" s="27" t="s">
        <v>21</v>
      </c>
      <c r="B24" s="47">
        <v>44858</v>
      </c>
      <c r="C24" s="47"/>
    </row>
    <row r="25" spans="1:3" x14ac:dyDescent="0.35">
      <c r="A25" s="63" t="s">
        <v>145</v>
      </c>
      <c r="B25" s="45" t="s">
        <v>166</v>
      </c>
      <c r="C25" s="46"/>
    </row>
    <row r="26" spans="1:3" x14ac:dyDescent="0.35">
      <c r="A26" s="63"/>
      <c r="B26" s="46"/>
      <c r="C26" s="46"/>
    </row>
    <row r="27" spans="1:3" ht="100.5" customHeight="1" x14ac:dyDescent="0.35">
      <c r="A27" s="63"/>
      <c r="B27" s="46"/>
      <c r="C27" s="46"/>
    </row>
    <row r="28" spans="1:3" x14ac:dyDescent="0.35">
      <c r="A28" s="27" t="s">
        <v>23</v>
      </c>
      <c r="B28" s="46" t="s">
        <v>158</v>
      </c>
      <c r="C28" s="46"/>
    </row>
    <row r="29" spans="1:3" x14ac:dyDescent="0.35">
      <c r="A29" s="27" t="s">
        <v>24</v>
      </c>
      <c r="B29" s="53">
        <v>51813733</v>
      </c>
      <c r="C29" s="46"/>
    </row>
    <row r="30" spans="1:3" x14ac:dyDescent="0.35">
      <c r="A30" s="43" t="s">
        <v>25</v>
      </c>
      <c r="B30" s="52" t="s">
        <v>159</v>
      </c>
      <c r="C30" s="52"/>
    </row>
    <row r="31" spans="1:3" x14ac:dyDescent="0.35">
      <c r="A31" s="27" t="s">
        <v>132</v>
      </c>
      <c r="B31" s="46" t="s">
        <v>160</v>
      </c>
      <c r="C31" s="46"/>
    </row>
    <row r="32" spans="1:3" x14ac:dyDescent="0.35">
      <c r="A32" s="27" t="s">
        <v>26</v>
      </c>
      <c r="B32" s="54">
        <v>45364</v>
      </c>
      <c r="C32" s="55"/>
    </row>
    <row r="33" spans="1:3" x14ac:dyDescent="0.35">
      <c r="A33" s="5" t="s">
        <v>27</v>
      </c>
      <c r="B33" s="51">
        <v>45392</v>
      </c>
      <c r="C33" s="51"/>
    </row>
    <row r="34" spans="1:3" ht="43.5" x14ac:dyDescent="0.35">
      <c r="A34" s="5" t="s">
        <v>133</v>
      </c>
      <c r="B34" s="51">
        <v>45408</v>
      </c>
      <c r="C34" s="50"/>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6" zoomScale="85" zoomScaleNormal="85" workbookViewId="0">
      <selection activeCell="B11" sqref="B11:C11"/>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4" t="s">
        <v>28</v>
      </c>
      <c r="B1" s="64"/>
      <c r="C1" s="64"/>
    </row>
    <row r="2" spans="1:3" ht="15.75" customHeight="1" x14ac:dyDescent="0.35">
      <c r="A2" s="20" t="s">
        <v>29</v>
      </c>
      <c r="B2" s="66" t="s">
        <v>163</v>
      </c>
      <c r="C2" s="67"/>
    </row>
    <row r="3" spans="1:3" s="2" customFormat="1" x14ac:dyDescent="0.35">
      <c r="A3" s="5" t="s">
        <v>1</v>
      </c>
      <c r="B3" s="50" t="str">
        <f>'AUTOS  NOTA 322'!B2:C2</f>
        <v>11001418901620230012400</v>
      </c>
      <c r="C3" s="50"/>
    </row>
    <row r="4" spans="1:3" s="2" customFormat="1" x14ac:dyDescent="0.35">
      <c r="A4" s="5" t="s">
        <v>2</v>
      </c>
      <c r="B4" s="50" t="str">
        <f>'AUTOS  NOTA 322'!B3:C3</f>
        <v>JUZGADO 16 DE PEQUEÑAS CAUSAS Y COMPETENCIA MÚLTIPLE DE BOGOTÁ</v>
      </c>
      <c r="C4" s="50"/>
    </row>
    <row r="5" spans="1:3" s="2" customFormat="1" x14ac:dyDescent="0.35">
      <c r="A5" s="5" t="s">
        <v>3</v>
      </c>
      <c r="B5" s="50" t="str">
        <f>'AUTOS  NOTA 322'!B4:C4</f>
        <v>ALLIANZ SEGUROS S.A. - GABRIEL ORTIZ LEAL - MARIA EDITH BARBOSA CRUZ</v>
      </c>
      <c r="C5" s="50"/>
    </row>
    <row r="6" spans="1:3" s="2" customFormat="1" x14ac:dyDescent="0.35">
      <c r="A6" s="5" t="s">
        <v>4</v>
      </c>
      <c r="B6" s="50" t="str">
        <f>'AUTOS  NOTA 322'!B5:C5</f>
        <v>JUAN MANUEL GARCIA BRICEÑO - SANDRA IULDANA LANDINEZ CARDENAS</v>
      </c>
      <c r="C6" s="50"/>
    </row>
    <row r="7" spans="1:3" s="2" customFormat="1" x14ac:dyDescent="0.35">
      <c r="A7" s="5" t="s">
        <v>5</v>
      </c>
      <c r="B7" s="50" t="str">
        <f>'AUTOS  NOTA 322'!B6:C6</f>
        <v>DEMANDA DIRECTA</v>
      </c>
      <c r="C7" s="50"/>
    </row>
    <row r="8" spans="1:3" s="2" customFormat="1" x14ac:dyDescent="0.35">
      <c r="A8" s="30" t="s">
        <v>117</v>
      </c>
      <c r="B8" s="50" t="str">
        <f>'AUTOS  NOTA 322'!B7:C8</f>
        <v>N/A</v>
      </c>
      <c r="C8" s="50"/>
    </row>
    <row r="9" spans="1:3" x14ac:dyDescent="0.35">
      <c r="A9" s="20" t="s">
        <v>30</v>
      </c>
      <c r="B9" s="50" t="s">
        <v>161</v>
      </c>
      <c r="C9" s="50"/>
    </row>
    <row r="10" spans="1:3" x14ac:dyDescent="0.35">
      <c r="A10" s="20" t="s">
        <v>22</v>
      </c>
      <c r="B10" s="50" t="s">
        <v>146</v>
      </c>
      <c r="C10" s="50"/>
    </row>
    <row r="11" spans="1:3" x14ac:dyDescent="0.35">
      <c r="A11" s="20" t="s">
        <v>31</v>
      </c>
      <c r="B11" s="80">
        <v>4000000000</v>
      </c>
      <c r="C11" s="81"/>
    </row>
    <row r="12" spans="1:3" x14ac:dyDescent="0.35">
      <c r="A12" s="20" t="s">
        <v>135</v>
      </c>
      <c r="B12" s="80">
        <v>0</v>
      </c>
      <c r="C12" s="81"/>
    </row>
    <row r="13" spans="1:3" x14ac:dyDescent="0.35">
      <c r="A13" s="20" t="s">
        <v>32</v>
      </c>
      <c r="B13" s="61" t="s">
        <v>93</v>
      </c>
      <c r="C13" s="62"/>
    </row>
    <row r="14" spans="1:3" x14ac:dyDescent="0.35">
      <c r="A14" s="20" t="s">
        <v>33</v>
      </c>
      <c r="B14" s="65" t="s">
        <v>162</v>
      </c>
      <c r="C14" s="50"/>
    </row>
    <row r="15" spans="1:3" x14ac:dyDescent="0.35">
      <c r="A15" s="20" t="s">
        <v>34</v>
      </c>
      <c r="B15" s="50"/>
      <c r="C15" s="50"/>
    </row>
    <row r="16" spans="1:3" x14ac:dyDescent="0.35">
      <c r="A16" s="20" t="s">
        <v>36</v>
      </c>
      <c r="B16" s="50"/>
      <c r="C16" s="50"/>
    </row>
    <row r="17" spans="1:3" x14ac:dyDescent="0.35">
      <c r="A17" s="82" t="s">
        <v>37</v>
      </c>
      <c r="B17" s="50"/>
      <c r="C17" s="50"/>
    </row>
    <row r="18" spans="1:3" x14ac:dyDescent="0.35">
      <c r="A18" s="83"/>
      <c r="B18" s="10" t="s">
        <v>39</v>
      </c>
      <c r="C18" s="10" t="s">
        <v>40</v>
      </c>
    </row>
    <row r="19" spans="1:3" x14ac:dyDescent="0.35">
      <c r="A19" s="83"/>
      <c r="B19" s="6" t="s">
        <v>142</v>
      </c>
      <c r="C19" s="6"/>
    </row>
    <row r="20" spans="1:3" x14ac:dyDescent="0.35">
      <c r="A20" s="83"/>
      <c r="B20" s="6"/>
      <c r="C20" s="6"/>
    </row>
    <row r="21" spans="1:3" x14ac:dyDescent="0.35">
      <c r="A21" s="84"/>
      <c r="B21" s="6"/>
      <c r="C21" s="6"/>
    </row>
    <row r="22" spans="1:3" x14ac:dyDescent="0.35">
      <c r="A22" s="20" t="s">
        <v>41</v>
      </c>
      <c r="B22" s="50"/>
      <c r="C22" s="50"/>
    </row>
    <row r="23" spans="1:3" x14ac:dyDescent="0.35">
      <c r="A23" s="20" t="s">
        <v>42</v>
      </c>
      <c r="B23" s="66"/>
      <c r="C23" s="67"/>
    </row>
    <row r="24" spans="1:3" x14ac:dyDescent="0.35">
      <c r="A24" s="20" t="s">
        <v>43</v>
      </c>
      <c r="B24" s="50" t="s">
        <v>101</v>
      </c>
      <c r="C24" s="50"/>
    </row>
    <row r="25" spans="1:3" x14ac:dyDescent="0.35">
      <c r="A25" s="20" t="s">
        <v>44</v>
      </c>
      <c r="B25" s="50" t="s">
        <v>35</v>
      </c>
      <c r="C25" s="50"/>
    </row>
    <row r="26" spans="1:3" x14ac:dyDescent="0.35">
      <c r="A26" s="20" t="s">
        <v>46</v>
      </c>
      <c r="B26" s="50">
        <v>2500000</v>
      </c>
      <c r="C26" s="50"/>
    </row>
    <row r="27" spans="1:3" x14ac:dyDescent="0.35">
      <c r="A27" s="19" t="s">
        <v>47</v>
      </c>
      <c r="B27" s="50"/>
      <c r="C27" s="50"/>
    </row>
    <row r="28" spans="1:3" x14ac:dyDescent="0.35">
      <c r="A28" s="68" t="s">
        <v>48</v>
      </c>
      <c r="B28" s="68"/>
      <c r="C28" s="68"/>
    </row>
    <row r="29" spans="1:3" x14ac:dyDescent="0.35">
      <c r="A29" s="78" t="s">
        <v>49</v>
      </c>
      <c r="B29" s="79"/>
      <c r="C29" s="11"/>
    </row>
    <row r="30" spans="1:3" x14ac:dyDescent="0.35">
      <c r="A30" s="78" t="s">
        <v>50</v>
      </c>
      <c r="B30" s="79"/>
      <c r="C30" s="11"/>
    </row>
    <row r="31" spans="1:3" x14ac:dyDescent="0.35">
      <c r="A31" s="78" t="s">
        <v>51</v>
      </c>
      <c r="B31" s="79"/>
      <c r="C31" s="12"/>
    </row>
    <row r="32" spans="1:3" x14ac:dyDescent="0.35">
      <c r="A32" s="78" t="s">
        <v>52</v>
      </c>
      <c r="B32" s="79"/>
      <c r="C32" s="11"/>
    </row>
    <row r="33" spans="1:3" x14ac:dyDescent="0.35">
      <c r="A33" s="78" t="s">
        <v>53</v>
      </c>
      <c r="B33" s="79"/>
      <c r="C33" s="11"/>
    </row>
    <row r="34" spans="1:3" x14ac:dyDescent="0.35">
      <c r="A34" s="78" t="s">
        <v>54</v>
      </c>
      <c r="B34" s="79"/>
      <c r="C34" s="13"/>
    </row>
    <row r="35" spans="1:3" x14ac:dyDescent="0.35">
      <c r="A35" s="69" t="s">
        <v>55</v>
      </c>
      <c r="B35" s="70"/>
      <c r="C35" s="14"/>
    </row>
    <row r="36" spans="1:3" x14ac:dyDescent="0.35">
      <c r="A36" s="69" t="s">
        <v>56</v>
      </c>
      <c r="B36" s="70"/>
      <c r="C36" s="15"/>
    </row>
    <row r="37" spans="1:3" x14ac:dyDescent="0.35">
      <c r="A37" s="71" t="s">
        <v>57</v>
      </c>
      <c r="B37" s="72"/>
      <c r="C37" s="15"/>
    </row>
    <row r="38" spans="1:3" x14ac:dyDescent="0.35">
      <c r="A38" s="73"/>
      <c r="B38" s="74"/>
      <c r="C38" s="15"/>
    </row>
    <row r="39" spans="1:3" x14ac:dyDescent="0.35">
      <c r="A39" s="75"/>
      <c r="B39" s="76"/>
      <c r="C39" s="15"/>
    </row>
    <row r="40" spans="1:3" x14ac:dyDescent="0.35">
      <c r="A40" s="77" t="s">
        <v>58</v>
      </c>
      <c r="B40" s="77"/>
      <c r="C40" s="77"/>
    </row>
    <row r="41" spans="1:3" x14ac:dyDescent="0.35">
      <c r="A41" s="17" t="s">
        <v>59</v>
      </c>
      <c r="B41" s="18"/>
      <c r="C41" s="15"/>
    </row>
    <row r="42" spans="1:3" x14ac:dyDescent="0.35">
      <c r="A42" s="69" t="s">
        <v>60</v>
      </c>
      <c r="B42" s="70"/>
      <c r="C42" s="15"/>
    </row>
    <row r="43" spans="1:3" x14ac:dyDescent="0.35">
      <c r="A43" s="69" t="s">
        <v>61</v>
      </c>
      <c r="B43" s="70"/>
      <c r="C43" s="15"/>
    </row>
    <row r="44" spans="1:3" x14ac:dyDescent="0.35">
      <c r="A44" s="17" t="s">
        <v>62</v>
      </c>
      <c r="B44" s="18"/>
      <c r="C44" s="15"/>
    </row>
    <row r="45" spans="1:3" x14ac:dyDescent="0.35">
      <c r="A45" s="17" t="s">
        <v>63</v>
      </c>
      <c r="B45" s="18"/>
      <c r="C45" s="15"/>
    </row>
    <row r="46" spans="1:3" x14ac:dyDescent="0.35">
      <c r="A46" s="69" t="s">
        <v>64</v>
      </c>
      <c r="B46" s="70"/>
      <c r="C46" s="15"/>
    </row>
    <row r="47" spans="1:3" x14ac:dyDescent="0.35">
      <c r="A47" s="17" t="s">
        <v>65</v>
      </c>
      <c r="B47" s="16"/>
      <c r="C47" s="15"/>
    </row>
    <row r="48" spans="1:3" x14ac:dyDescent="0.35">
      <c r="A48" s="69" t="s">
        <v>66</v>
      </c>
      <c r="B48" s="70"/>
      <c r="C48" s="15"/>
    </row>
    <row r="49" spans="1:3" x14ac:dyDescent="0.35">
      <c r="A49" s="69" t="s">
        <v>67</v>
      </c>
      <c r="B49" s="70"/>
      <c r="C49" s="15"/>
    </row>
    <row r="50" spans="1:3" x14ac:dyDescent="0.35">
      <c r="A50" s="69" t="s">
        <v>57</v>
      </c>
      <c r="B50" s="7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Normal="100" workbookViewId="0">
      <selection activeCell="A40" sqref="A40"/>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64" t="s">
        <v>68</v>
      </c>
      <c r="B1" s="64"/>
      <c r="C1" s="64"/>
    </row>
    <row r="2" spans="1:9" ht="15" customHeight="1" x14ac:dyDescent="0.35">
      <c r="A2" s="34" t="s">
        <v>29</v>
      </c>
      <c r="B2" s="89" t="str">
        <f>'AUTOS NOTA 321'!B2:C2</f>
        <v>SINIESTRO 95915296 - LEGIS APJ32348</v>
      </c>
      <c r="C2" s="90"/>
    </row>
    <row r="3" spans="1:9" x14ac:dyDescent="0.35">
      <c r="A3" s="35" t="s">
        <v>1</v>
      </c>
      <c r="B3" s="93" t="str">
        <f>'AUTOS  NOTA 322'!B2:C2</f>
        <v>11001418901620230012400</v>
      </c>
      <c r="C3" s="93"/>
    </row>
    <row r="4" spans="1:9" x14ac:dyDescent="0.35">
      <c r="A4" s="35" t="s">
        <v>2</v>
      </c>
      <c r="B4" s="93" t="str">
        <f>'AUTOS  NOTA 322'!B3:C3</f>
        <v>JUZGADO 16 DE PEQUEÑAS CAUSAS Y COMPETENCIA MÚLTIPLE DE BOGOTÁ</v>
      </c>
      <c r="C4" s="93"/>
    </row>
    <row r="5" spans="1:9" x14ac:dyDescent="0.35">
      <c r="A5" s="35" t="s">
        <v>3</v>
      </c>
      <c r="B5" s="93" t="str">
        <f>'AUTOS  NOTA 322'!B4:C4</f>
        <v>ALLIANZ SEGUROS S.A. - GABRIEL ORTIZ LEAL - MARIA EDITH BARBOSA CRUZ</v>
      </c>
      <c r="C5" s="93"/>
    </row>
    <row r="6" spans="1:9" ht="15" customHeight="1" x14ac:dyDescent="0.35">
      <c r="A6" s="35" t="s">
        <v>4</v>
      </c>
      <c r="B6" s="93" t="str">
        <f>'AUTOS  NOTA 322'!B5:C5</f>
        <v>JUAN MANUEL GARCIA BRICEÑO - SANDRA IULDANA LANDINEZ CARDENAS</v>
      </c>
      <c r="C6" s="93"/>
    </row>
    <row r="7" spans="1:9" x14ac:dyDescent="0.35">
      <c r="A7" s="35" t="s">
        <v>5</v>
      </c>
      <c r="B7" s="93" t="str">
        <f>'AUTOS  NOTA 322'!B6:C6</f>
        <v>DEMANDA DIRECTA</v>
      </c>
      <c r="C7" s="93"/>
    </row>
    <row r="8" spans="1:9" x14ac:dyDescent="0.35">
      <c r="A8" s="37" t="s">
        <v>117</v>
      </c>
      <c r="B8" s="93" t="str">
        <f>'AUTOS  NOTA 322'!B7:C8</f>
        <v>N/A</v>
      </c>
      <c r="C8" s="93"/>
    </row>
    <row r="9" spans="1:9" ht="29" x14ac:dyDescent="0.35">
      <c r="A9" s="35" t="s">
        <v>69</v>
      </c>
      <c r="B9" s="87">
        <f>SUM(C11,C12,C14,C15,C17)</f>
        <v>9520272</v>
      </c>
      <c r="C9" s="88"/>
    </row>
    <row r="10" spans="1:9" x14ac:dyDescent="0.35">
      <c r="A10" s="94" t="s">
        <v>70</v>
      </c>
      <c r="B10" s="91" t="s">
        <v>164</v>
      </c>
      <c r="C10" s="92"/>
    </row>
    <row r="11" spans="1:9" x14ac:dyDescent="0.35">
      <c r="A11" s="94"/>
      <c r="B11" s="36" t="s">
        <v>73</v>
      </c>
      <c r="C11" s="31">
        <v>5469451</v>
      </c>
    </row>
    <row r="12" spans="1:9" x14ac:dyDescent="0.35">
      <c r="A12" s="94"/>
      <c r="B12" s="36" t="s">
        <v>165</v>
      </c>
      <c r="C12" s="31">
        <v>4050821</v>
      </c>
    </row>
    <row r="13" spans="1:9" x14ac:dyDescent="0.35">
      <c r="A13" s="94"/>
      <c r="B13" s="91" t="s">
        <v>71</v>
      </c>
      <c r="C13" s="92"/>
    </row>
    <row r="14" spans="1:9" x14ac:dyDescent="0.35">
      <c r="A14" s="94"/>
      <c r="B14" s="36" t="s">
        <v>72</v>
      </c>
      <c r="C14" s="39"/>
    </row>
    <row r="15" spans="1:9" x14ac:dyDescent="0.35">
      <c r="A15" s="94"/>
      <c r="B15" s="36" t="s">
        <v>73</v>
      </c>
      <c r="C15" s="39"/>
      <c r="E15" t="s">
        <v>75</v>
      </c>
      <c r="F15" s="22">
        <v>0.7</v>
      </c>
    </row>
    <row r="16" spans="1:9" x14ac:dyDescent="0.35">
      <c r="A16" s="94"/>
      <c r="B16" s="91" t="s">
        <v>74</v>
      </c>
      <c r="C16" s="92"/>
      <c r="E16" t="s">
        <v>76</v>
      </c>
      <c r="F16" s="23">
        <v>0.3</v>
      </c>
      <c r="I16" s="25"/>
    </row>
    <row r="17" spans="1:9" x14ac:dyDescent="0.35">
      <c r="A17" s="94"/>
      <c r="B17" s="36" t="s">
        <v>115</v>
      </c>
      <c r="C17" s="40"/>
      <c r="F17" s="26"/>
      <c r="I17" s="25"/>
    </row>
    <row r="18" spans="1:9" ht="23.25" customHeight="1" x14ac:dyDescent="0.35">
      <c r="A18" s="38" t="s">
        <v>77</v>
      </c>
      <c r="B18" s="89" t="s">
        <v>75</v>
      </c>
      <c r="C18" s="90"/>
    </row>
    <row r="19" spans="1:9" ht="58" x14ac:dyDescent="0.35">
      <c r="A19" s="35" t="s">
        <v>79</v>
      </c>
      <c r="B19" s="101" t="s">
        <v>169</v>
      </c>
      <c r="C19" s="102"/>
    </row>
    <row r="20" spans="1:9" ht="15" customHeight="1" x14ac:dyDescent="0.35">
      <c r="A20" s="21" t="s">
        <v>80</v>
      </c>
      <c r="B20" s="98">
        <f>((C22+C23+C25+C26+C30+C28+C32+C34+C29+C33)-C37)*C36*C38</f>
        <v>5890041</v>
      </c>
      <c r="C20" s="98"/>
    </row>
    <row r="21" spans="1:9" x14ac:dyDescent="0.35">
      <c r="A21" s="7" t="s">
        <v>81</v>
      </c>
      <c r="B21" s="103" t="s">
        <v>71</v>
      </c>
      <c r="C21" s="104"/>
    </row>
    <row r="22" spans="1:9" x14ac:dyDescent="0.35">
      <c r="A22" s="85"/>
      <c r="B22" s="36" t="s">
        <v>72</v>
      </c>
      <c r="C22" s="31">
        <v>0</v>
      </c>
    </row>
    <row r="23" spans="1:9" x14ac:dyDescent="0.35">
      <c r="A23" s="86"/>
      <c r="B23" s="36" t="s">
        <v>73</v>
      </c>
      <c r="C23" s="31">
        <v>0</v>
      </c>
    </row>
    <row r="24" spans="1:9" x14ac:dyDescent="0.35">
      <c r="A24" s="86"/>
      <c r="B24" s="91" t="s">
        <v>74</v>
      </c>
      <c r="C24" s="92"/>
    </row>
    <row r="25" spans="1:9" x14ac:dyDescent="0.35">
      <c r="A25" s="86"/>
      <c r="B25" s="36" t="s">
        <v>115</v>
      </c>
      <c r="C25" s="31">
        <v>0</v>
      </c>
    </row>
    <row r="26" spans="1:9" ht="29" customHeight="1" x14ac:dyDescent="0.35">
      <c r="A26" s="86"/>
      <c r="B26" s="36" t="s">
        <v>116</v>
      </c>
      <c r="C26" s="31">
        <v>0</v>
      </c>
    </row>
    <row r="27" spans="1:9" x14ac:dyDescent="0.35">
      <c r="A27" s="86"/>
      <c r="B27" s="91" t="s">
        <v>146</v>
      </c>
      <c r="C27" s="92"/>
    </row>
    <row r="28" spans="1:9" x14ac:dyDescent="0.35">
      <c r="A28" s="86"/>
      <c r="B28" s="36" t="s">
        <v>167</v>
      </c>
      <c r="C28" s="31">
        <v>0</v>
      </c>
    </row>
    <row r="29" spans="1:9" x14ac:dyDescent="0.35">
      <c r="A29" s="86"/>
      <c r="B29" s="36" t="s">
        <v>73</v>
      </c>
      <c r="C29" s="31">
        <v>3303430</v>
      </c>
    </row>
    <row r="30" spans="1:9" x14ac:dyDescent="0.35">
      <c r="A30" s="86"/>
      <c r="B30" s="36" t="s">
        <v>165</v>
      </c>
      <c r="C30" s="31">
        <v>2586611</v>
      </c>
    </row>
    <row r="31" spans="1:9" x14ac:dyDescent="0.35">
      <c r="A31" s="86"/>
      <c r="B31" s="91" t="s">
        <v>147</v>
      </c>
      <c r="C31" s="92"/>
    </row>
    <row r="32" spans="1:9" x14ac:dyDescent="0.35">
      <c r="A32" s="86"/>
      <c r="B32" s="36"/>
      <c r="C32" s="31"/>
    </row>
    <row r="33" spans="1:3" x14ac:dyDescent="0.35">
      <c r="A33" s="86"/>
      <c r="B33" s="36" t="s">
        <v>72</v>
      </c>
      <c r="C33" s="31">
        <v>0</v>
      </c>
    </row>
    <row r="34" spans="1:3" x14ac:dyDescent="0.35">
      <c r="A34" s="86"/>
      <c r="B34" s="36" t="s">
        <v>73</v>
      </c>
      <c r="C34" s="31">
        <v>0</v>
      </c>
    </row>
    <row r="35" spans="1:3" x14ac:dyDescent="0.35">
      <c r="A35" s="86"/>
      <c r="B35" s="91" t="s">
        <v>134</v>
      </c>
      <c r="C35" s="92"/>
    </row>
    <row r="36" spans="1:3" x14ac:dyDescent="0.35">
      <c r="A36" s="86"/>
      <c r="B36" s="36" t="s">
        <v>150</v>
      </c>
      <c r="C36" s="32">
        <v>1</v>
      </c>
    </row>
    <row r="37" spans="1:3" x14ac:dyDescent="0.35">
      <c r="A37" s="86"/>
      <c r="B37" s="36" t="s">
        <v>135</v>
      </c>
      <c r="C37" s="33">
        <v>0</v>
      </c>
    </row>
    <row r="38" spans="1:3" x14ac:dyDescent="0.35">
      <c r="A38" s="86"/>
      <c r="B38" s="36" t="s">
        <v>153</v>
      </c>
      <c r="C38" s="32">
        <v>1</v>
      </c>
    </row>
    <row r="39" spans="1:3" x14ac:dyDescent="0.35">
      <c r="A39" s="24" t="s">
        <v>82</v>
      </c>
      <c r="B39" s="98">
        <f>IFERROR(B20*(VLOOKUP(B18,E15:F17,2,0)),16666)</f>
        <v>4123028.6999999997</v>
      </c>
      <c r="C39" s="98"/>
    </row>
    <row r="40" spans="1:3" ht="93" customHeight="1" x14ac:dyDescent="0.35">
      <c r="A40" s="35" t="s">
        <v>148</v>
      </c>
      <c r="B40" s="99" t="s">
        <v>171</v>
      </c>
      <c r="C40" s="100"/>
    </row>
    <row r="41" spans="1:3" ht="211.5" customHeight="1" x14ac:dyDescent="0.35">
      <c r="A41" s="35" t="s">
        <v>83</v>
      </c>
      <c r="B41" s="96" t="s">
        <v>170</v>
      </c>
      <c r="C41" s="97"/>
    </row>
    <row r="42" spans="1:3" ht="26" customHeight="1" x14ac:dyDescent="0.35">
      <c r="A42" s="42" t="s">
        <v>139</v>
      </c>
      <c r="B42" s="42"/>
      <c r="C42" s="42"/>
    </row>
    <row r="43" spans="1:3" x14ac:dyDescent="0.35">
      <c r="A43" s="41" t="s">
        <v>140</v>
      </c>
      <c r="B43" s="95"/>
      <c r="C43" s="95"/>
    </row>
    <row r="44" spans="1:3" ht="41" customHeight="1" x14ac:dyDescent="0.35">
      <c r="A44" s="41" t="s">
        <v>138</v>
      </c>
      <c r="B44" s="95"/>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4" t="s">
        <v>84</v>
      </c>
      <c r="B1" s="64"/>
      <c r="C1" s="64"/>
    </row>
    <row r="2" spans="1:3" x14ac:dyDescent="0.35">
      <c r="A2" s="20" t="s">
        <v>29</v>
      </c>
      <c r="B2" s="66" t="str">
        <f>'AUTOS NOTA 324'!B2:C2</f>
        <v>SINIESTRO 95915296 - LEGIS APJ32348</v>
      </c>
      <c r="C2" s="67"/>
    </row>
    <row r="3" spans="1:3" x14ac:dyDescent="0.35">
      <c r="A3" s="5" t="s">
        <v>1</v>
      </c>
      <c r="B3" s="50" t="str">
        <f>'AUTOS  NOTA 322'!B2:C2</f>
        <v>11001418901620230012400</v>
      </c>
      <c r="C3" s="50"/>
    </row>
    <row r="4" spans="1:3" x14ac:dyDescent="0.35">
      <c r="A4" s="5" t="s">
        <v>2</v>
      </c>
      <c r="B4" s="50" t="str">
        <f>'AUTOS  NOTA 322'!B3:C3</f>
        <v>JUZGADO 16 DE PEQUEÑAS CAUSAS Y COMPETENCIA MÚLTIPLE DE BOGOTÁ</v>
      </c>
      <c r="C4" s="50"/>
    </row>
    <row r="5" spans="1:3" x14ac:dyDescent="0.35">
      <c r="A5" s="5" t="s">
        <v>3</v>
      </c>
      <c r="B5" s="50" t="str">
        <f>'AUTOS  NOTA 322'!B4:C4</f>
        <v>ALLIANZ SEGUROS S.A. - GABRIEL ORTIZ LEAL - MARIA EDITH BARBOSA CRUZ</v>
      </c>
      <c r="C5" s="50"/>
    </row>
    <row r="6" spans="1:3" ht="15" customHeight="1" x14ac:dyDescent="0.35">
      <c r="A6" s="5" t="s">
        <v>4</v>
      </c>
      <c r="B6" s="50" t="str">
        <f>'AUTOS  NOTA 322'!B5:C5</f>
        <v>JUAN MANUEL GARCIA BRICEÑO - SANDRA IULDANA LANDINEZ CARDENAS</v>
      </c>
      <c r="C6" s="50"/>
    </row>
    <row r="7" spans="1:3" ht="15" customHeight="1" x14ac:dyDescent="0.35">
      <c r="A7" s="5" t="s">
        <v>5</v>
      </c>
      <c r="B7" s="50" t="str">
        <f>'AUTOS  NOTA 322'!B6:C6</f>
        <v>DEMANDA DIRECTA</v>
      </c>
      <c r="C7" s="50"/>
    </row>
    <row r="8" spans="1:3" ht="15" customHeight="1" x14ac:dyDescent="0.35">
      <c r="A8" s="30" t="s">
        <v>117</v>
      </c>
      <c r="B8" s="50" t="str">
        <f>'AUTOS  NOTA 322'!B7:C8</f>
        <v>N/A</v>
      </c>
      <c r="C8" s="50"/>
    </row>
    <row r="9" spans="1:3" ht="19" customHeight="1" x14ac:dyDescent="0.35">
      <c r="A9" s="5" t="s">
        <v>118</v>
      </c>
      <c r="B9" s="50"/>
      <c r="C9" s="50"/>
    </row>
    <row r="10" spans="1:3" x14ac:dyDescent="0.35">
      <c r="A10" s="7" t="s">
        <v>81</v>
      </c>
      <c r="B10" s="107">
        <f>'AUTOS NOTA 324'!B20:C20</f>
        <v>5890041</v>
      </c>
      <c r="C10" s="107"/>
    </row>
    <row r="11" spans="1:3" x14ac:dyDescent="0.35">
      <c r="A11" s="7" t="s">
        <v>137</v>
      </c>
      <c r="B11" s="108">
        <f>'AUTOS NOTA 324'!B39:C39</f>
        <v>4123028.6999999997</v>
      </c>
      <c r="C11" s="50"/>
    </row>
    <row r="12" spans="1:3" ht="29" x14ac:dyDescent="0.35">
      <c r="A12" s="7" t="s">
        <v>85</v>
      </c>
      <c r="B12" s="105"/>
      <c r="C12" s="106"/>
    </row>
    <row r="13" spans="1:3" ht="43.5" x14ac:dyDescent="0.35">
      <c r="A13" s="5" t="s">
        <v>86</v>
      </c>
      <c r="B13" s="50"/>
      <c r="C13" s="50"/>
    </row>
    <row r="14" spans="1:3" ht="43.5" x14ac:dyDescent="0.35">
      <c r="A14" s="5" t="s">
        <v>87</v>
      </c>
      <c r="B14" s="50"/>
      <c r="C14" s="50"/>
    </row>
    <row r="15" spans="1:3" x14ac:dyDescent="0.35">
      <c r="A15" s="5" t="s">
        <v>88</v>
      </c>
      <c r="B15" s="6"/>
      <c r="C15" s="6"/>
    </row>
    <row r="16" spans="1:3" x14ac:dyDescent="0.35">
      <c r="A16" s="7" t="s">
        <v>89</v>
      </c>
      <c r="B16" s="50"/>
      <c r="C16" s="50"/>
    </row>
    <row r="17" spans="1:3" x14ac:dyDescent="0.35">
      <c r="A17" s="6" t="s">
        <v>90</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91</v>
      </c>
      <c r="E1" s="3" t="s">
        <v>43</v>
      </c>
      <c r="F1" s="2" t="s">
        <v>75</v>
      </c>
      <c r="G1" s="4">
        <v>0</v>
      </c>
      <c r="H1" t="s">
        <v>13</v>
      </c>
      <c r="I1" t="s">
        <v>92</v>
      </c>
      <c r="K1" t="s">
        <v>119</v>
      </c>
      <c r="L1" s="29" t="s">
        <v>151</v>
      </c>
      <c r="M1" t="s">
        <v>93</v>
      </c>
      <c r="N1" t="s">
        <v>75</v>
      </c>
      <c r="O1" t="s">
        <v>141</v>
      </c>
    </row>
    <row r="2" spans="1:15" x14ac:dyDescent="0.35">
      <c r="A2" t="s">
        <v>93</v>
      </c>
      <c r="B2" t="s">
        <v>45</v>
      </c>
      <c r="C2" t="s">
        <v>94</v>
      </c>
      <c r="D2" s="2" t="s">
        <v>95</v>
      </c>
      <c r="E2" s="1" t="s">
        <v>96</v>
      </c>
      <c r="F2" s="2" t="s">
        <v>78</v>
      </c>
      <c r="G2" s="4">
        <v>0.7</v>
      </c>
      <c r="H2" t="s">
        <v>14</v>
      </c>
      <c r="I2" t="s">
        <v>97</v>
      </c>
      <c r="K2" t="s">
        <v>120</v>
      </c>
      <c r="L2" s="29" t="s">
        <v>121</v>
      </c>
      <c r="M2" t="s">
        <v>98</v>
      </c>
      <c r="N2" t="s">
        <v>76</v>
      </c>
      <c r="O2" t="s">
        <v>45</v>
      </c>
    </row>
    <row r="3" spans="1:15" x14ac:dyDescent="0.35">
      <c r="A3" t="s">
        <v>98</v>
      </c>
      <c r="C3" t="s">
        <v>99</v>
      </c>
      <c r="D3" s="2" t="s">
        <v>100</v>
      </c>
      <c r="E3" s="1" t="s">
        <v>101</v>
      </c>
      <c r="F3" s="2" t="s">
        <v>76</v>
      </c>
      <c r="G3" s="4">
        <v>0.3</v>
      </c>
      <c r="H3" t="s">
        <v>102</v>
      </c>
      <c r="I3" t="s">
        <v>103</v>
      </c>
      <c r="L3" s="29" t="s">
        <v>122</v>
      </c>
      <c r="M3" t="s">
        <v>104</v>
      </c>
      <c r="N3" t="s">
        <v>78</v>
      </c>
    </row>
    <row r="4" spans="1:15" x14ac:dyDescent="0.35">
      <c r="A4" t="s">
        <v>104</v>
      </c>
      <c r="C4" t="s">
        <v>38</v>
      </c>
      <c r="E4" s="1" t="s">
        <v>105</v>
      </c>
      <c r="H4" t="s">
        <v>106</v>
      </c>
      <c r="I4" t="s">
        <v>18</v>
      </c>
      <c r="L4" t="s">
        <v>123</v>
      </c>
    </row>
    <row r="5" spans="1:15" x14ac:dyDescent="0.35">
      <c r="A5" t="s">
        <v>107</v>
      </c>
      <c r="E5" s="1" t="s">
        <v>108</v>
      </c>
      <c r="H5" t="s">
        <v>109</v>
      </c>
      <c r="I5" t="s">
        <v>110</v>
      </c>
      <c r="L5" s="29" t="s">
        <v>124</v>
      </c>
    </row>
    <row r="6" spans="1:15" x14ac:dyDescent="0.35">
      <c r="E6" s="1" t="s">
        <v>111</v>
      </c>
      <c r="I6" t="s">
        <v>112</v>
      </c>
      <c r="L6" s="29" t="s">
        <v>152</v>
      </c>
    </row>
    <row r="7" spans="1:15" x14ac:dyDescent="0.35">
      <c r="E7" s="1" t="s">
        <v>113</v>
      </c>
      <c r="I7" t="s">
        <v>144</v>
      </c>
      <c r="L7" s="29" t="s">
        <v>125</v>
      </c>
    </row>
    <row r="8" spans="1:15" x14ac:dyDescent="0.35">
      <c r="E8" s="1" t="s">
        <v>114</v>
      </c>
      <c r="L8" s="29" t="s">
        <v>146</v>
      </c>
    </row>
    <row r="9" spans="1:15" x14ac:dyDescent="0.35">
      <c r="L9" s="29" t="s">
        <v>126</v>
      </c>
    </row>
    <row r="10" spans="1:15" x14ac:dyDescent="0.35">
      <c r="L10" s="29" t="s">
        <v>127</v>
      </c>
    </row>
    <row r="11" spans="1:15" x14ac:dyDescent="0.35">
      <c r="L11" s="29" t="s">
        <v>128</v>
      </c>
    </row>
    <row r="12" spans="1:15" x14ac:dyDescent="0.35">
      <c r="L12" s="29" t="s">
        <v>129</v>
      </c>
    </row>
    <row r="13" spans="1:15" x14ac:dyDescent="0.35">
      <c r="L13" s="29"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2024-04-29T22:26:18Z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