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18BC7C47-405E-4BB5-91DE-673052978757}" xr6:coauthVersionLast="47" xr6:coauthVersionMax="47" xr10:uidLastSave="{00000000-0000-0000-0000-000000000000}"/>
  <bookViews>
    <workbookView xWindow="-110" yWindow="-110" windowWidth="19420" windowHeight="1030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1" i="9" s="1"/>
  <c r="B10" i="9"/>
  <c r="B2" i="8"/>
  <c r="B8" i="9"/>
  <c r="B7" i="9"/>
  <c r="B6" i="9"/>
  <c r="B5" i="9"/>
  <c r="B4" i="9"/>
  <c r="B3" i="9"/>
  <c r="B7" i="8"/>
  <c r="B6" i="8"/>
  <c r="B5" i="8"/>
  <c r="B4" i="8"/>
  <c r="B3" i="8"/>
  <c r="B8" i="7"/>
  <c r="B4" i="7"/>
  <c r="B5" i="7"/>
  <c r="B6" i="7"/>
  <c r="B7" i="7"/>
  <c r="B3" i="7"/>
  <c r="B9" i="8"/>
</calcChain>
</file>

<file path=xl/sharedStrings.xml><?xml version="1.0" encoding="utf-8"?>
<sst xmlns="http://schemas.openxmlformats.org/spreadsheetml/2006/main" count="246" uniqueCount="184">
  <si>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</si>
  <si>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</si>
  <si>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</si>
  <si>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</si>
  <si>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</si>
  <si>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</si>
  <si>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</si>
  <si>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</si>
  <si>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</si>
  <si>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</si>
  <si>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</si>
  <si>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</si>
  <si>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</si>
  <si>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</si>
  <si>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</si>
  <si>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</si>
  <si>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</si>
  <si>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</si>
  <si>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</si>
  <si>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</si>
  <si>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</si>
  <si>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</si>
  <si>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</si>
  <si>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</si>
  <si>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</si>
  <si>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</si>
  <si>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</si>
  <si>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</si>
  <si>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</si>
  <si>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</si>
  <si>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</si>
  <si>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</si>
  <si>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</si>
  <si>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</si>
  <si>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</si>
  <si>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</si>
  <si>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</si>
  <si>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</si>
  <si>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</si>
  <si>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</si>
  <si>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</si>
  <si>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</si>
  <si>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</si>
  <si>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</si>
  <si>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</si>
  <si>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</si>
  <si>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</si>
  <si>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</si>
  <si>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</si>
  <si>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</si>
  <si>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</si>
  <si>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</si>
  <si>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</si>
  <si>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</si>
  <si>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</si>
  <si>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</si>
  <si>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</si>
  <si>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</si>
  <si>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</si>
  <si>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</si>
  <si>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</si>
  <si>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</si>
  <si>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</si>
  <si>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</si>
  <si>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</si>
  <si>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</si>
  <si>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</si>
  <si>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</si>
  <si>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</si>
  <si>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</si>
  <si>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</si>
  <si>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</si>
  <si>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</si>
  <si>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</si>
  <si>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</si>
  <si>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</si>
  <si>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</si>
  <si>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</si>
  <si>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</si>
  <si>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</si>
  <si>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</si>
  <si>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</si>
  <si>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</si>
  <si>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</si>
  <si>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</si>
  <si>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</si>
  <si>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</si>
  <si>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</si>
  <si>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</si>
  <si>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</si>
  <si>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</si>
  <si>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</si>
  <si>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</si>
  <si>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</si>
  <si>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</si>
  <si>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</si>
  <si>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</si>
  <si>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</si>
  <si>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</si>
  <si>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</si>
  <si>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</si>
  <si>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</si>
  <si>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</si>
  <si>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</si>
  <si>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</si>
  <si>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</si>
  <si>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</si>
  <si>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</si>
  <si>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</si>
  <si>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</si>
  <si>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</si>
  <si>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</si>
  <si>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</si>
  <si>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</si>
  <si>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</si>
  <si>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</si>
  <si>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</si>
  <si>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</si>
  <si>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</si>
  <si>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</si>
  <si>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</si>
  <si>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</si>
  <si>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</si>
  <si>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</si>
  <si>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</si>
  <si>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</si>
  <si>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</si>
  <si>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</si>
  <si>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</si>
  <si>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</si>
  <si>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</si>
  <si>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</si>
  <si>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</si>
  <si>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</si>
  <si>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</si>
  <si>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</si>
  <si>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</si>
  <si>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</si>
  <si>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</si>
  <si>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</si>
  <si>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</si>
  <si>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</si>
  <si>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</si>
  <si>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</si>
  <si>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</si>
  <si>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</si>
  <si>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</si>
  <si>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</si>
  <si>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</si>
  <si>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</si>
  <si>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</si>
  <si>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</si>
  <si>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</si>
  <si>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</si>
  <si>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</si>
  <si>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</si>
  <si>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</si>
  <si>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LISETH CELENIA ROSERO RECALDE</t>
  </si>
  <si>
    <t>No especifica.</t>
  </si>
  <si>
    <t>No aplica</t>
  </si>
  <si>
    <t>Abogada</t>
  </si>
  <si>
    <t>lisethrosero.abogada@gmail.com</t>
  </si>
  <si>
    <t>7 de abril de 2023</t>
  </si>
  <si>
    <t>Noviembre 22 de 2023</t>
  </si>
  <si>
    <t>TABASCO OC.LLC SUCURSAL COLOMBIA</t>
  </si>
  <si>
    <t>LJZ-933</t>
  </si>
  <si>
    <t>110014003004-2024-00170 00</t>
  </si>
  <si>
    <t>Cuarto Civil Municipal de Bogotá</t>
  </si>
  <si>
    <t xml:space="preserve">ALLIANZ SEGUROS S.A.; TABASCO OC LLC SUCURSAL COLOMBIA; COMCEL S.A.; HÉCTOR FABIO ZEA MESA </t>
  </si>
  <si>
    <t>23 de abril de 2024</t>
  </si>
  <si>
    <t>11 de marzo de 2024</t>
  </si>
  <si>
    <t>15 de marzo de 2024</t>
  </si>
  <si>
    <t>1. El señor Rafael Aldemar Narvaez Ibarra, conductor del vehículo tipo camión de placas JUZ-821, fue involucrado en un accidente de tránsito el 07 de abril de 2023 a las 12:00 M. en la vía de Pasto a Mojarras, Nariño.
2. El accidente fue ocasionado por el señor Héctor Fabio Zea Mesa, conductor del vehículo de placas LJZ-933, propiedad de TABASCO OC.LLC SUCURSAL COLOMBIA, afiliado a COMUNICACION CELULAR SA (Claro Colombia).
3. Zea Mesa realizó un adelantamiento imprudente, chocando violentamente con el camión de Narvaez Ibarra.
4. El accidente causó daños parciales al camión de Narvaez Ibarra, generando gastos de reparación por $37.055.638 y dos meses de pérdida de ingresos.
5. Narvaez Ibarra asumió los costos de reparación del camión, solicitando avances en sus tarjetas de crédito y pagando cuotas con intereses.
6. Narvaez Ibarra estaba afiliado a TRACTOCAMIONES DEL CARIBE LTDA para transportar carga, con un ingreso mensual promedio de $10,173,333 antes del accidente.
7. El camión estuvo fuera de servicio durante dos meses debido al accidente, causando una pérdida adicional de ingresos de $20,326,666 para Narvaez Ibarra.
8. Aunque no hubo víctimas mortales ni lesiones personales, Narvaez Ibarra solicitó indemnización a ALLIANZ SEGUROS SA por los daños.
9. La aseguradora ofreció una indemnización económica de $17,300,000, que Narvaez Ibarra rechazó por considerarla insuficiente.
10. Ante la falta de acuerdo, Narvaez Ibarra decidió llevar el caso a la jurisdicción ordinaria según lo dispuesto en el Código General del Proceso.</t>
  </si>
  <si>
    <t>No se indica en la demanda ni en los anexos.</t>
  </si>
  <si>
    <t>No se especifica.</t>
  </si>
  <si>
    <t xml:space="preserve">23154278/73 </t>
  </si>
  <si>
    <t>Desde las 00:00 horas del 10/10/2022 hasta las 24:00 horas del 25/08/2023</t>
  </si>
  <si>
    <t>SINIESTRO 125522915   LEGIS  APJ32312</t>
  </si>
  <si>
    <t>N/A Daños materiales</t>
  </si>
  <si>
    <t xml:space="preserve">"Como liquidación objetiva de perjuicios se llegó a $15.752.600. Lo anterior, con base en los siguientes fundamentos jurídicos: 
1. Daño emergente: Se reconocen $17.552.600, por concepto de gastos de reparación en que incurrió la parte demandante para realizar mantenimiento al vehículo de placas JUZ-821. Se logra acreditar mediante cinco facturas físicas la realización de mantenimiento vehicular. No se reconocen los documentos nominados "Cotización de repuestos No. 700608860" de Praco Didacol y "Propuesta comercial" de Carpas IKL, por no constituir una factura de venta, por lo que aquellos documentos no son constitutivos de prueba para acreditar un detrimento patrimonial.
2. Lucro cesante : $0. No se reconoce suma alguna por lucro cesante, toda vez que los soportes de pago aportados no acreditan al beneficiario oneroso de la transacción, ni logran soportar de forma alguna la consignación por dichos rubros a favor de la demandante. Esto teniendo como base el presupuesto jurisprudiencial trazadao por la Corte Suprema de Justicia, que establece que la ponderación del lucro cesante requiere partir de la proyección razonable y objetiva que se haga de hechos presentes o pasados susceptibles de constatación. (SC11575-2015 M.P. Fernando Giraldo Gutiérrez)
3. Deducible: $1.800.000. En este vento la póliza se contempla el deducible por la afectación del amparo de Responsabilidad Civil Extracontractual.	</t>
  </si>
  <si>
    <t>EXCEPCIONES FRENTE A LA DEMANDA: 
1. Inexistencia de medios de prueba que permitan endilgar responsabilidad civil en cabeza de los demandados. Incumplimiento de la carga de la prueba. 
2. Inexistencia de responsabilidad cargo de los demandados por la falta de acreditación del nexo causal.
3. Inexistencia de responsabilidad a cargo de los demandados por la anulación de la presunción de culpa.
4. Improcedencia del reconocimiento y falta de prueba del daño emergente.
5. Improcedencia del reconocimiento de los perjuicios patrimoniales solicitados - Lucro cesante. 
6. Genérica o Innominada. 
EXCEPCIONES FRENTE AL CONTRATO DE SEGURO
1. Inexistencia de obligación de indemnizar a cargo de Allianz Seguros S.A. por incumplimiento de las cargas del artículo 1077 del C.Co. 
2. Riesgos expresamente exlcuidos en la póliza de seguro 
3. Ausencia de solidaridad en el contrato de seguro pactado con Allianz Seguros S.A. 
4. Carácter meramente indemnizatorio que revisten los contratos de seguro. 
5. En cualquier caso, de ninguna forma se podrá exceder el límite del valor asegurado. 
6. Límites máximos de la responsabilidad del asegurador en lo atinente al deducible.
7. Disponibilidad del valor asegurado.
8. Genérica o innominada.</t>
  </si>
  <si>
    <t xml:space="preserve">Situacion Laboral </t>
  </si>
  <si>
    <t>La contingencia se evalúa como REMOTA, considerando que, aunque la póliza 022954882/0 presta cobertura temporal y material para el evento de responsabilidad civil extracontractual, no se acredita la responsabilidad del conductor del vehículo asegurado por ningún medio de prueba.
Lo primero que debe tomarse en consideración es que la Póliza de Seguro Auto Colectivo Pesados No. 023154278/73, cuyo asegurado es TABASCO OIL COMPAÑY LLC presta cobertura material y temporal, de conformidad con los hechos y pretensiones expuestas en el líbelo de la demanda. Frente a la cobertura temporal, debe señalarse que la ocurrencia del accidente (7 de abril de 2023) se encuentra dentro de la limitación temporal de la Póliza en mención, comprendida desde el 10 de octubre de 2022 hasta el 25 de agosto de 2023, bajo la modalidad de ocurrencia. Aunado a ello, presta cobertura material en tanto ampara la responsabilidad civil extracontractual, pretensión que se le endilga al extremo pasivo.
Por otro lado, frente a la responsabilidad del asegurado, debe mencionarse que aquella no se encuentra demostrada considerando que (i) no se aporta informe policial de accidente de tránsito; (ii) no se aporta ningún elemento de prueba documental, pericial o testimonial que permita acreditar la ocurrencia del accidente de tránsito y, mucho menos,  la responsabilidad civil extracontractual en que la que habría incurrido el conductor del vehículo asegurado.
Lo anterior sin perjuicio del carácter contingente del proceso.</t>
  </si>
  <si>
    <t>SINIESTRO 125522915   LEGIS  APJ32312 APL. 184003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</si>
</sst>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sethrosero.abogad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4.5" x14ac:dyDescent="0.35"/>
  <cols>
    <col min="1" max="1" width="53.453125" style="8" customWidth="1"/>
    <col min="2" max="2" width="55.36328125" style="8" customWidth="1"/>
    <col min="3" max="3" width="19.36328125" style="8" customWidth="1"/>
    <col min="4" max="16384" width="11.453125" style="2" hidden="1"/>
  </cols>
  <sheetData>
    <row r="1" spans="1:3" ht="18.5" x14ac:dyDescent="0.35">
      <c r="A1" s="45" t="s">
        <v>0</v>
      </c>
      <c r="B1" s="45"/>
      <c r="C1" s="45"/>
    </row>
    <row r="2" spans="1:3" x14ac:dyDescent="0.35">
      <c r="A2" s="5" t="s">
        <v>1</v>
      </c>
      <c r="B2" s="52" t="s">
        <v>166</v>
      </c>
      <c r="C2" s="53"/>
    </row>
    <row r="3" spans="1:3" x14ac:dyDescent="0.35">
      <c r="A3" s="5" t="s">
        <v>2</v>
      </c>
      <c r="B3" s="48" t="s">
        <v>167</v>
      </c>
      <c r="C3" s="49"/>
    </row>
    <row r="4" spans="1:3" x14ac:dyDescent="0.35">
      <c r="A4" s="5" t="s">
        <v>3</v>
      </c>
      <c r="B4" s="48" t="s">
        <v>168</v>
      </c>
      <c r="C4" s="49"/>
    </row>
    <row r="5" spans="1:3" ht="31.5" customHeight="1" x14ac:dyDescent="0.35">
      <c r="A5" s="5" t="s">
        <v>4</v>
      </c>
      <c r="B5" s="48" t="s">
        <v>157</v>
      </c>
      <c r="C5" s="49"/>
    </row>
    <row r="6" spans="1:3" x14ac:dyDescent="0.35">
      <c r="A6" s="5" t="s">
        <v>5</v>
      </c>
      <c r="B6" s="46" t="s">
        <v>122</v>
      </c>
      <c r="C6" s="46"/>
    </row>
    <row r="7" spans="1:3" x14ac:dyDescent="0.35">
      <c r="A7" s="27" t="s">
        <v>6</v>
      </c>
      <c r="B7" s="48" t="s">
        <v>148</v>
      </c>
      <c r="C7" s="49"/>
    </row>
    <row r="8" spans="1:3" ht="35.5" customHeight="1" x14ac:dyDescent="0.35">
      <c r="A8" s="27" t="s">
        <v>138</v>
      </c>
      <c r="B8" s="46"/>
      <c r="C8" s="46"/>
    </row>
    <row r="9" spans="1:3" x14ac:dyDescent="0.35">
      <c r="A9" s="27" t="s">
        <v>132</v>
      </c>
      <c r="B9" s="55"/>
      <c r="C9" s="46"/>
    </row>
    <row r="10" spans="1:3" x14ac:dyDescent="0.35">
      <c r="A10" s="27" t="s">
        <v>7</v>
      </c>
      <c r="B10" s="47"/>
      <c r="C10" s="47"/>
    </row>
    <row r="11" spans="1:3" ht="30" customHeight="1" x14ac:dyDescent="0.35">
      <c r="A11" s="28" t="s">
        <v>8</v>
      </c>
      <c r="B11" s="47"/>
      <c r="C11" s="47"/>
    </row>
    <row r="12" spans="1:3" ht="30" customHeight="1" x14ac:dyDescent="0.35">
      <c r="A12" s="5" t="s">
        <v>9</v>
      </c>
      <c r="B12" s="62" t="s">
        <v>161</v>
      </c>
      <c r="C12" s="47"/>
    </row>
    <row r="13" spans="1:3" x14ac:dyDescent="0.35">
      <c r="A13" s="5" t="s">
        <v>10</v>
      </c>
      <c r="B13" s="46" t="s">
        <v>158</v>
      </c>
      <c r="C13" s="46"/>
    </row>
    <row r="14" spans="1:3" x14ac:dyDescent="0.35">
      <c r="A14" s="5" t="s">
        <v>11</v>
      </c>
      <c r="B14" s="46" t="s">
        <v>158</v>
      </c>
      <c r="C14" s="46"/>
    </row>
    <row r="15" spans="1:3" x14ac:dyDescent="0.35">
      <c r="A15" s="5" t="s">
        <v>145</v>
      </c>
      <c r="B15" s="46" t="s">
        <v>158</v>
      </c>
      <c r="C15" s="46"/>
    </row>
    <row r="16" spans="1:3" x14ac:dyDescent="0.35">
      <c r="A16" s="5" t="s">
        <v>12</v>
      </c>
      <c r="B16" s="46" t="s">
        <v>159</v>
      </c>
      <c r="C16" s="46"/>
    </row>
    <row r="17" spans="1:3" ht="15" customHeight="1" x14ac:dyDescent="0.35">
      <c r="A17" s="5" t="s">
        <v>181</v>
      </c>
      <c r="B17" s="47" t="s">
        <v>103</v>
      </c>
      <c r="C17" s="47"/>
    </row>
    <row r="18" spans="1:3" x14ac:dyDescent="0.35">
      <c r="A18" s="5" t="s">
        <v>15</v>
      </c>
      <c r="B18" s="47" t="s">
        <v>160</v>
      </c>
      <c r="C18" s="47"/>
    </row>
    <row r="19" spans="1:3" ht="18.75" customHeight="1" x14ac:dyDescent="0.35">
      <c r="A19" s="5" t="s">
        <v>16</v>
      </c>
      <c r="B19" s="50">
        <v>10173333</v>
      </c>
      <c r="C19" s="51"/>
    </row>
    <row r="20" spans="1:3" x14ac:dyDescent="0.35">
      <c r="A20" s="5" t="s">
        <v>133</v>
      </c>
      <c r="B20" s="46">
        <v>0</v>
      </c>
      <c r="C20" s="46"/>
    </row>
    <row r="21" spans="1:3" ht="17.25" customHeight="1" x14ac:dyDescent="0.35">
      <c r="A21" s="5" t="s">
        <v>17</v>
      </c>
      <c r="B21" s="47" t="s">
        <v>111</v>
      </c>
      <c r="C21" s="47"/>
    </row>
    <row r="22" spans="1:3" x14ac:dyDescent="0.35">
      <c r="A22" s="43" t="s">
        <v>19</v>
      </c>
      <c r="B22" s="61" t="s">
        <v>162</v>
      </c>
      <c r="C22" s="61"/>
    </row>
    <row r="23" spans="1:3" x14ac:dyDescent="0.35">
      <c r="A23" s="27" t="s">
        <v>20</v>
      </c>
      <c r="B23" s="60" t="s">
        <v>163</v>
      </c>
      <c r="C23" s="59"/>
    </row>
    <row r="24" spans="1:3" x14ac:dyDescent="0.35">
      <c r="A24" s="27" t="s">
        <v>21</v>
      </c>
      <c r="B24" s="60" t="s">
        <v>174</v>
      </c>
      <c r="C24" s="59"/>
    </row>
    <row r="25" spans="1:3" x14ac:dyDescent="0.35">
      <c r="A25" s="54" t="s">
        <v>147</v>
      </c>
      <c r="B25" s="59" t="s">
        <v>172</v>
      </c>
      <c r="C25" s="44"/>
    </row>
    <row r="26" spans="1:3" x14ac:dyDescent="0.35">
      <c r="A26" s="54"/>
      <c r="B26" s="44"/>
      <c r="C26" s="44"/>
    </row>
    <row r="27" spans="1:3" ht="100.5" customHeight="1" x14ac:dyDescent="0.35">
      <c r="A27" s="54"/>
      <c r="B27" s="44"/>
      <c r="C27" s="44"/>
    </row>
    <row r="28" spans="1:3" x14ac:dyDescent="0.35">
      <c r="A28" s="27" t="s">
        <v>23</v>
      </c>
      <c r="B28" s="44" t="s">
        <v>164</v>
      </c>
      <c r="C28" s="44"/>
    </row>
    <row r="29" spans="1:3" x14ac:dyDescent="0.35">
      <c r="A29" s="27" t="s">
        <v>24</v>
      </c>
      <c r="B29" s="55">
        <v>900375325</v>
      </c>
      <c r="C29" s="46"/>
    </row>
    <row r="30" spans="1:3" x14ac:dyDescent="0.35">
      <c r="A30" s="27" t="s">
        <v>25</v>
      </c>
      <c r="B30" s="44" t="s">
        <v>165</v>
      </c>
      <c r="C30" s="44"/>
    </row>
    <row r="31" spans="1:3" x14ac:dyDescent="0.35">
      <c r="A31" s="27" t="s">
        <v>134</v>
      </c>
      <c r="B31" s="44" t="s">
        <v>173</v>
      </c>
      <c r="C31" s="44"/>
    </row>
    <row r="32" spans="1:3" x14ac:dyDescent="0.35">
      <c r="A32" s="27" t="s">
        <v>26</v>
      </c>
      <c r="B32" s="57" t="s">
        <v>170</v>
      </c>
      <c r="C32" s="58"/>
    </row>
    <row r="33" spans="1:3" x14ac:dyDescent="0.35">
      <c r="A33" s="5" t="s">
        <v>27</v>
      </c>
      <c r="B33" s="56" t="s">
        <v>171</v>
      </c>
      <c r="C33" s="56"/>
    </row>
    <row r="34" spans="1:3" ht="43.5" x14ac:dyDescent="0.35">
      <c r="A34" s="5" t="s">
        <v>135</v>
      </c>
      <c r="B34" s="56" t="s">
        <v>169</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39" zoomScale="125" zoomScaleNormal="70" workbookViewId="0">
      <selection activeCell="B2" sqref="B2:C2"/>
    </sheetView>
  </sheetViews>
  <sheetFormatPr baseColWidth="10" defaultColWidth="0" defaultRowHeight="14.5" x14ac:dyDescent="0.35"/>
  <cols>
    <col min="1" max="1" width="49.6328125" customWidth="1"/>
    <col min="2" max="2" width="31.453125" customWidth="1"/>
    <col min="3" max="3" width="90.36328125" customWidth="1"/>
    <col min="4" max="16384" width="11.453125" hidden="1"/>
  </cols>
  <sheetData>
    <row r="1" spans="1:3" ht="18.5" x14ac:dyDescent="0.35">
      <c r="A1" s="82" t="s">
        <v>28</v>
      </c>
      <c r="B1" s="82"/>
      <c r="C1" s="82"/>
    </row>
    <row r="2" spans="1:3" ht="15.75" customHeight="1" x14ac:dyDescent="0.35">
      <c r="A2" s="20" t="s">
        <v>29</v>
      </c>
      <c r="B2" s="72" t="s">
        <v>177</v>
      </c>
      <c r="C2" s="73"/>
    </row>
    <row r="3" spans="1:3" s="2" customFormat="1" x14ac:dyDescent="0.35">
      <c r="A3" s="5" t="s">
        <v>1</v>
      </c>
      <c r="B3" s="46" t="str">
        <f>'AUTOS  NOTA 322'!B2:C2</f>
        <v>110014003004-2024-00170 00</v>
      </c>
      <c r="C3" s="46"/>
    </row>
    <row r="4" spans="1:3" s="2" customFormat="1" x14ac:dyDescent="0.35">
      <c r="A4" s="5" t="s">
        <v>2</v>
      </c>
      <c r="B4" s="46" t="str">
        <f>'AUTOS  NOTA 322'!B3:C3</f>
        <v>Cuarto Civil Municipal de Bogotá</v>
      </c>
      <c r="C4" s="46"/>
    </row>
    <row r="5" spans="1:3" s="2" customFormat="1" x14ac:dyDescent="0.35">
      <c r="A5" s="5" t="s">
        <v>3</v>
      </c>
      <c r="B5" s="46" t="str">
        <f>'AUTOS  NOTA 322'!B4:C4</f>
        <v xml:space="preserve">ALLIANZ SEGUROS S.A.; TABASCO OC LLC SUCURSAL COLOMBIA; COMCEL S.A.; HÉCTOR FABIO ZEA MESA </v>
      </c>
      <c r="C5" s="46"/>
    </row>
    <row r="6" spans="1:3" s="2" customFormat="1" x14ac:dyDescent="0.35">
      <c r="A6" s="5" t="s">
        <v>4</v>
      </c>
      <c r="B6" s="46" t="str">
        <f>'AUTOS  NOTA 322'!B5:C5</f>
        <v>LISETH CELENIA ROSERO RECALDE</v>
      </c>
      <c r="C6" s="46"/>
    </row>
    <row r="7" spans="1:3" s="2" customFormat="1" x14ac:dyDescent="0.35">
      <c r="A7" s="5" t="s">
        <v>5</v>
      </c>
      <c r="B7" s="46" t="str">
        <f>'AUTOS  NOTA 322'!B6:C6</f>
        <v>DEMANDA DIRECTA</v>
      </c>
      <c r="C7" s="46"/>
    </row>
    <row r="8" spans="1:3" s="2" customFormat="1" x14ac:dyDescent="0.35">
      <c r="A8" s="30" t="s">
        <v>119</v>
      </c>
      <c r="B8" s="46">
        <f>'AUTOS  NOTA 322'!B7:C8</f>
        <v>0</v>
      </c>
      <c r="C8" s="46"/>
    </row>
    <row r="9" spans="1:3" x14ac:dyDescent="0.35">
      <c r="A9" s="20" t="s">
        <v>30</v>
      </c>
      <c r="B9" s="46" t="s">
        <v>175</v>
      </c>
      <c r="C9" s="46"/>
    </row>
    <row r="10" spans="1:3" x14ac:dyDescent="0.35">
      <c r="A10" s="20" t="s">
        <v>22</v>
      </c>
      <c r="B10" s="46" t="s">
        <v>148</v>
      </c>
      <c r="C10" s="46"/>
    </row>
    <row r="11" spans="1:3" x14ac:dyDescent="0.35">
      <c r="A11" s="20" t="s">
        <v>31</v>
      </c>
      <c r="B11" s="65">
        <v>4000000000</v>
      </c>
      <c r="C11" s="66"/>
    </row>
    <row r="12" spans="1:3" x14ac:dyDescent="0.35">
      <c r="A12" s="20" t="s">
        <v>137</v>
      </c>
      <c r="B12" s="65">
        <v>1800000</v>
      </c>
      <c r="C12" s="66"/>
    </row>
    <row r="13" spans="1:3" x14ac:dyDescent="0.35">
      <c r="A13" s="20" t="s">
        <v>32</v>
      </c>
      <c r="B13" s="48" t="s">
        <v>94</v>
      </c>
      <c r="C13" s="49"/>
    </row>
    <row r="14" spans="1:3" x14ac:dyDescent="0.35">
      <c r="A14" s="20" t="s">
        <v>33</v>
      </c>
      <c r="B14" s="47" t="s">
        <v>176</v>
      </c>
      <c r="C14" s="46"/>
    </row>
    <row r="15" spans="1:3" x14ac:dyDescent="0.35">
      <c r="A15" s="20" t="s">
        <v>34</v>
      </c>
      <c r="B15" s="46" t="s">
        <v>35</v>
      </c>
      <c r="C15" s="46"/>
    </row>
    <row r="16" spans="1:3" x14ac:dyDescent="0.35">
      <c r="A16" s="20" t="s">
        <v>36</v>
      </c>
      <c r="B16" s="46" t="s">
        <v>35</v>
      </c>
      <c r="C16" s="46"/>
    </row>
    <row r="17" spans="1:3" x14ac:dyDescent="0.35">
      <c r="A17" s="69" t="s">
        <v>37</v>
      </c>
      <c r="B17" s="46" t="s">
        <v>38</v>
      </c>
      <c r="C17" s="46"/>
    </row>
    <row r="18" spans="1:3" x14ac:dyDescent="0.35">
      <c r="A18" s="70"/>
      <c r="B18" s="10" t="s">
        <v>39</v>
      </c>
      <c r="C18" s="10" t="s">
        <v>40</v>
      </c>
    </row>
    <row r="19" spans="1:3" x14ac:dyDescent="0.35">
      <c r="A19" s="70"/>
      <c r="B19" s="6" t="s">
        <v>144</v>
      </c>
      <c r="C19" s="6"/>
    </row>
    <row r="20" spans="1:3" x14ac:dyDescent="0.35">
      <c r="A20" s="70"/>
      <c r="B20" s="6"/>
      <c r="C20" s="6"/>
    </row>
    <row r="21" spans="1:3" x14ac:dyDescent="0.35">
      <c r="A21" s="71"/>
      <c r="B21" s="6"/>
      <c r="C21" s="6"/>
    </row>
    <row r="22" spans="1:3" x14ac:dyDescent="0.35">
      <c r="A22" s="20" t="s">
        <v>41</v>
      </c>
      <c r="B22" s="46"/>
      <c r="C22" s="46"/>
    </row>
    <row r="23" spans="1:3" x14ac:dyDescent="0.35">
      <c r="A23" s="20" t="s">
        <v>42</v>
      </c>
      <c r="B23" s="72"/>
      <c r="C23" s="73"/>
    </row>
    <row r="24" spans="1:3" x14ac:dyDescent="0.35">
      <c r="A24" s="20" t="s">
        <v>43</v>
      </c>
      <c r="B24" s="46" t="s">
        <v>102</v>
      </c>
      <c r="C24" s="46"/>
    </row>
    <row r="25" spans="1:3" x14ac:dyDescent="0.35">
      <c r="A25" s="20" t="s">
        <v>44</v>
      </c>
      <c r="B25" s="46" t="s">
        <v>35</v>
      </c>
      <c r="C25" s="46"/>
    </row>
    <row r="26" spans="1:3" x14ac:dyDescent="0.35">
      <c r="A26" s="20" t="s">
        <v>46</v>
      </c>
      <c r="B26" s="55">
        <v>17300000</v>
      </c>
      <c r="C26" s="46"/>
    </row>
    <row r="27" spans="1:3" x14ac:dyDescent="0.35">
      <c r="A27" s="19" t="s">
        <v>47</v>
      </c>
      <c r="B27" s="46"/>
      <c r="C27" s="46"/>
    </row>
    <row r="28" spans="1:3" x14ac:dyDescent="0.35">
      <c r="A28" s="74" t="s">
        <v>48</v>
      </c>
      <c r="B28" s="74"/>
      <c r="C28" s="74"/>
    </row>
    <row r="29" spans="1:3" x14ac:dyDescent="0.35">
      <c r="A29" s="67" t="s">
        <v>49</v>
      </c>
      <c r="B29" s="68"/>
      <c r="C29" s="11"/>
    </row>
    <row r="30" spans="1:3" x14ac:dyDescent="0.35">
      <c r="A30" s="67" t="s">
        <v>50</v>
      </c>
      <c r="B30" s="68"/>
      <c r="C30" s="11"/>
    </row>
    <row r="31" spans="1:3" x14ac:dyDescent="0.35">
      <c r="A31" s="67" t="s">
        <v>51</v>
      </c>
      <c r="B31" s="68"/>
      <c r="C31" s="12"/>
    </row>
    <row r="32" spans="1:3" x14ac:dyDescent="0.35">
      <c r="A32" s="67" t="s">
        <v>52</v>
      </c>
      <c r="B32" s="68"/>
      <c r="C32" s="11"/>
    </row>
    <row r="33" spans="1:3" x14ac:dyDescent="0.35">
      <c r="A33" s="67" t="s">
        <v>53</v>
      </c>
      <c r="B33" s="68"/>
      <c r="C33" s="11"/>
    </row>
    <row r="34" spans="1:3" x14ac:dyDescent="0.35">
      <c r="A34" s="67" t="s">
        <v>54</v>
      </c>
      <c r="B34" s="68"/>
      <c r="C34" s="13"/>
    </row>
    <row r="35" spans="1:3" x14ac:dyDescent="0.35">
      <c r="A35" s="63" t="s">
        <v>55</v>
      </c>
      <c r="B35" s="64"/>
      <c r="C35" s="14"/>
    </row>
    <row r="36" spans="1:3" x14ac:dyDescent="0.35">
      <c r="A36" s="63" t="s">
        <v>56</v>
      </c>
      <c r="B36" s="64"/>
      <c r="C36" s="15"/>
    </row>
    <row r="37" spans="1:3" x14ac:dyDescent="0.35">
      <c r="A37" s="75" t="s">
        <v>57</v>
      </c>
      <c r="B37" s="76"/>
      <c r="C37" s="15"/>
    </row>
    <row r="38" spans="1:3" x14ac:dyDescent="0.35">
      <c r="A38" s="77"/>
      <c r="B38" s="78"/>
      <c r="C38" s="15"/>
    </row>
    <row r="39" spans="1:3" x14ac:dyDescent="0.35">
      <c r="A39" s="79"/>
      <c r="B39" s="80"/>
      <c r="C39" s="15"/>
    </row>
    <row r="40" spans="1:3" x14ac:dyDescent="0.35">
      <c r="A40" s="81" t="s">
        <v>58</v>
      </c>
      <c r="B40" s="81"/>
      <c r="C40" s="81"/>
    </row>
    <row r="41" spans="1:3" x14ac:dyDescent="0.35">
      <c r="A41" s="17" t="s">
        <v>59</v>
      </c>
      <c r="B41" s="18"/>
      <c r="C41" s="15"/>
    </row>
    <row r="42" spans="1:3" x14ac:dyDescent="0.35">
      <c r="A42" s="63" t="s">
        <v>60</v>
      </c>
      <c r="B42" s="64"/>
      <c r="C42" s="15"/>
    </row>
    <row r="43" spans="1:3" x14ac:dyDescent="0.35">
      <c r="A43" s="63" t="s">
        <v>61</v>
      </c>
      <c r="B43" s="64"/>
      <c r="C43" s="15"/>
    </row>
    <row r="44" spans="1:3" x14ac:dyDescent="0.35">
      <c r="A44" s="17" t="s">
        <v>62</v>
      </c>
      <c r="B44" s="18"/>
      <c r="C44" s="15"/>
    </row>
    <row r="45" spans="1:3" x14ac:dyDescent="0.35">
      <c r="A45" s="17" t="s">
        <v>63</v>
      </c>
      <c r="B45" s="18"/>
      <c r="C45" s="15"/>
    </row>
    <row r="46" spans="1:3" x14ac:dyDescent="0.35">
      <c r="A46" s="63" t="s">
        <v>64</v>
      </c>
      <c r="B46" s="64"/>
      <c r="C46" s="15"/>
    </row>
    <row r="47" spans="1:3" x14ac:dyDescent="0.35">
      <c r="A47" s="17" t="s">
        <v>65</v>
      </c>
      <c r="B47" s="16"/>
      <c r="C47" s="15"/>
    </row>
    <row r="48" spans="1:3" x14ac:dyDescent="0.35">
      <c r="A48" s="63" t="s">
        <v>66</v>
      </c>
      <c r="B48" s="64"/>
      <c r="C48" s="15"/>
    </row>
    <row r="49" spans="1:3" x14ac:dyDescent="0.35">
      <c r="A49" s="63" t="s">
        <v>67</v>
      </c>
      <c r="B49" s="64"/>
      <c r="C49" s="15"/>
    </row>
    <row r="50" spans="1:3" x14ac:dyDescent="0.35">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40" zoomScale="115" zoomScaleNormal="115" workbookViewId="0">
      <selection activeCell="B40" sqref="B40:C40"/>
    </sheetView>
  </sheetViews>
  <sheetFormatPr baseColWidth="10" defaultColWidth="0" defaultRowHeight="14.5" x14ac:dyDescent="0.35"/>
  <cols>
    <col min="1" max="1" width="41.6328125" customWidth="1"/>
    <col min="2" max="2" width="35.36328125" customWidth="1"/>
    <col min="3" max="3" width="54.6328125" customWidth="1"/>
    <col min="4" max="8" width="11.453125" hidden="1" customWidth="1"/>
    <col min="9" max="9" width="12" hidden="1" customWidth="1"/>
    <col min="10" max="16384" width="11.453125" hidden="1"/>
  </cols>
  <sheetData>
    <row r="1" spans="1:9" ht="18.5" x14ac:dyDescent="0.35">
      <c r="A1" s="82" t="s">
        <v>68</v>
      </c>
      <c r="B1" s="82"/>
      <c r="C1" s="82"/>
    </row>
    <row r="2" spans="1:9" ht="15" customHeight="1" x14ac:dyDescent="0.35">
      <c r="A2" s="34" t="s">
        <v>29</v>
      </c>
      <c r="B2" s="86" t="str">
        <f>'AUTOS NOTA 321'!B2:C2</f>
        <v>SINIESTRO 125522915   LEGIS  APJ32312</v>
      </c>
      <c r="C2" s="87"/>
    </row>
    <row r="3" spans="1:9" x14ac:dyDescent="0.35">
      <c r="A3" s="35" t="s">
        <v>1</v>
      </c>
      <c r="B3" s="101" t="str">
        <f>'AUTOS  NOTA 322'!B2:C2</f>
        <v>110014003004-2024-00170 00</v>
      </c>
      <c r="C3" s="101"/>
    </row>
    <row r="4" spans="1:9" x14ac:dyDescent="0.35">
      <c r="A4" s="35" t="s">
        <v>2</v>
      </c>
      <c r="B4" s="101" t="str">
        <f>'AUTOS  NOTA 322'!B3:C3</f>
        <v>Cuarto Civil Municipal de Bogotá</v>
      </c>
      <c r="C4" s="101"/>
    </row>
    <row r="5" spans="1:9" x14ac:dyDescent="0.35">
      <c r="A5" s="35" t="s">
        <v>3</v>
      </c>
      <c r="B5" s="101" t="str">
        <f>'AUTOS  NOTA 322'!B4:C4</f>
        <v xml:space="preserve">ALLIANZ SEGUROS S.A.; TABASCO OC LLC SUCURSAL COLOMBIA; COMCEL S.A.; HÉCTOR FABIO ZEA MESA </v>
      </c>
      <c r="C5" s="101"/>
    </row>
    <row r="6" spans="1:9" ht="15" customHeight="1" x14ac:dyDescent="0.35">
      <c r="A6" s="35" t="s">
        <v>4</v>
      </c>
      <c r="B6" s="101" t="str">
        <f>'AUTOS  NOTA 322'!B5:C5</f>
        <v>LISETH CELENIA ROSERO RECALDE</v>
      </c>
      <c r="C6" s="101"/>
    </row>
    <row r="7" spans="1:9" x14ac:dyDescent="0.35">
      <c r="A7" s="35" t="s">
        <v>5</v>
      </c>
      <c r="B7" s="101" t="str">
        <f>'AUTOS  NOTA 322'!B6:C6</f>
        <v>DEMANDA DIRECTA</v>
      </c>
      <c r="C7" s="101"/>
    </row>
    <row r="8" spans="1:9" x14ac:dyDescent="0.35">
      <c r="A8" s="37" t="s">
        <v>119</v>
      </c>
      <c r="B8" s="101" t="s">
        <v>178</v>
      </c>
      <c r="C8" s="101"/>
    </row>
    <row r="9" spans="1:9" ht="29" x14ac:dyDescent="0.35">
      <c r="A9" s="35" t="s">
        <v>69</v>
      </c>
      <c r="B9" s="99">
        <f>SUM(C11,C12,C14,C15,C17)</f>
        <v>57382304</v>
      </c>
      <c r="C9" s="100"/>
    </row>
    <row r="10" spans="1:9" x14ac:dyDescent="0.35">
      <c r="A10" s="102" t="s">
        <v>70</v>
      </c>
      <c r="B10" s="91" t="s">
        <v>71</v>
      </c>
      <c r="C10" s="92"/>
    </row>
    <row r="11" spans="1:9" x14ac:dyDescent="0.35">
      <c r="A11" s="102"/>
      <c r="B11" s="36" t="s">
        <v>72</v>
      </c>
      <c r="C11" s="31">
        <v>20326666</v>
      </c>
    </row>
    <row r="12" spans="1:9" x14ac:dyDescent="0.35">
      <c r="A12" s="102"/>
      <c r="B12" s="36" t="s">
        <v>73</v>
      </c>
      <c r="C12" s="31">
        <v>37055638</v>
      </c>
    </row>
    <row r="13" spans="1:9" x14ac:dyDescent="0.35">
      <c r="A13" s="102"/>
      <c r="B13" s="91"/>
      <c r="C13" s="92"/>
    </row>
    <row r="14" spans="1:9" x14ac:dyDescent="0.35">
      <c r="A14" s="102"/>
      <c r="B14" s="36" t="s">
        <v>116</v>
      </c>
      <c r="C14" s="39"/>
    </row>
    <row r="15" spans="1:9" x14ac:dyDescent="0.35">
      <c r="A15" s="102"/>
      <c r="B15" s="36" t="s">
        <v>117</v>
      </c>
      <c r="C15" s="39"/>
      <c r="E15" t="s">
        <v>75</v>
      </c>
      <c r="F15" s="22">
        <v>0.7</v>
      </c>
    </row>
    <row r="16" spans="1:9" x14ac:dyDescent="0.35">
      <c r="A16" s="102"/>
      <c r="B16" s="91" t="s">
        <v>76</v>
      </c>
      <c r="C16" s="92"/>
      <c r="E16" t="s">
        <v>77</v>
      </c>
      <c r="F16" s="23">
        <v>0.3</v>
      </c>
      <c r="I16" s="25"/>
    </row>
    <row r="17" spans="1:9" x14ac:dyDescent="0.35">
      <c r="A17" s="102"/>
      <c r="B17" s="36"/>
      <c r="C17" s="40"/>
      <c r="F17" s="26"/>
      <c r="I17" s="25"/>
    </row>
    <row r="18" spans="1:9" ht="23.25" customHeight="1" x14ac:dyDescent="0.35">
      <c r="A18" s="38" t="s">
        <v>78</v>
      </c>
      <c r="B18" s="86" t="s">
        <v>79</v>
      </c>
      <c r="C18" s="87"/>
    </row>
    <row r="19" spans="1:9" ht="58" x14ac:dyDescent="0.35">
      <c r="A19" s="35" t="s">
        <v>80</v>
      </c>
      <c r="B19" s="93" t="s">
        <v>182</v>
      </c>
      <c r="C19" s="94"/>
    </row>
    <row r="20" spans="1:9" ht="15" customHeight="1" x14ac:dyDescent="0.35">
      <c r="A20" s="21" t="s">
        <v>81</v>
      </c>
      <c r="B20" s="88">
        <f>((C22+C23+C25+C26+C30+C28+C32+C34+C29+C33)-C37)*C36*C38</f>
        <v>15752600</v>
      </c>
      <c r="C20" s="88"/>
    </row>
    <row r="21" spans="1:9" x14ac:dyDescent="0.35">
      <c r="A21" s="7" t="s">
        <v>82</v>
      </c>
      <c r="B21" s="95" t="s">
        <v>71</v>
      </c>
      <c r="C21" s="96"/>
    </row>
    <row r="22" spans="1:9" x14ac:dyDescent="0.35">
      <c r="A22" s="97"/>
      <c r="B22" s="36" t="s">
        <v>72</v>
      </c>
      <c r="C22" s="31">
        <v>0</v>
      </c>
    </row>
    <row r="23" spans="1:9" x14ac:dyDescent="0.35">
      <c r="A23" s="98"/>
      <c r="B23" s="36" t="s">
        <v>73</v>
      </c>
      <c r="C23" s="31">
        <v>17552600</v>
      </c>
    </row>
    <row r="24" spans="1:9" x14ac:dyDescent="0.35">
      <c r="A24" s="98"/>
      <c r="B24" s="91" t="s">
        <v>74</v>
      </c>
      <c r="C24" s="92"/>
    </row>
    <row r="25" spans="1:9" x14ac:dyDescent="0.35">
      <c r="A25" s="98"/>
      <c r="B25" s="36" t="s">
        <v>116</v>
      </c>
      <c r="C25" s="31">
        <v>0</v>
      </c>
    </row>
    <row r="26" spans="1:9" ht="29" customHeight="1" x14ac:dyDescent="0.35">
      <c r="A26" s="98"/>
      <c r="B26" s="36" t="s">
        <v>118</v>
      </c>
      <c r="C26" s="31">
        <v>0</v>
      </c>
    </row>
    <row r="27" spans="1:9" x14ac:dyDescent="0.35">
      <c r="A27" s="98"/>
      <c r="B27" s="91" t="s">
        <v>148</v>
      </c>
      <c r="C27" s="92"/>
    </row>
    <row r="28" spans="1:9" x14ac:dyDescent="0.35">
      <c r="A28" s="98"/>
      <c r="B28" s="36" t="s">
        <v>156</v>
      </c>
      <c r="C28" s="31">
        <v>0</v>
      </c>
    </row>
    <row r="29" spans="1:9" x14ac:dyDescent="0.35">
      <c r="A29" s="98"/>
      <c r="B29" s="36" t="s">
        <v>72</v>
      </c>
      <c r="C29" s="31">
        <v>0</v>
      </c>
    </row>
    <row r="30" spans="1:9" x14ac:dyDescent="0.35">
      <c r="A30" s="98"/>
      <c r="B30" s="36" t="s">
        <v>73</v>
      </c>
      <c r="C30" s="31">
        <v>0</v>
      </c>
    </row>
    <row r="31" spans="1:9" x14ac:dyDescent="0.35">
      <c r="A31" s="98"/>
      <c r="B31" s="91" t="s">
        <v>149</v>
      </c>
      <c r="C31" s="92"/>
    </row>
    <row r="32" spans="1:9" x14ac:dyDescent="0.35">
      <c r="A32" s="98"/>
      <c r="B32" s="36"/>
      <c r="C32" s="31"/>
    </row>
    <row r="33" spans="1:3" x14ac:dyDescent="0.35">
      <c r="A33" s="98"/>
      <c r="B33" s="36" t="s">
        <v>72</v>
      </c>
      <c r="C33" s="31">
        <v>0</v>
      </c>
    </row>
    <row r="34" spans="1:3" x14ac:dyDescent="0.35">
      <c r="A34" s="98"/>
      <c r="B34" s="36" t="s">
        <v>73</v>
      </c>
      <c r="C34" s="31">
        <v>0</v>
      </c>
    </row>
    <row r="35" spans="1:3" x14ac:dyDescent="0.35">
      <c r="A35" s="98"/>
      <c r="B35" s="91" t="s">
        <v>136</v>
      </c>
      <c r="C35" s="92"/>
    </row>
    <row r="36" spans="1:3" x14ac:dyDescent="0.35">
      <c r="A36" s="98"/>
      <c r="B36" s="36" t="s">
        <v>152</v>
      </c>
      <c r="C36" s="32">
        <v>1</v>
      </c>
    </row>
    <row r="37" spans="1:3" x14ac:dyDescent="0.35">
      <c r="A37" s="98"/>
      <c r="B37" s="36" t="s">
        <v>137</v>
      </c>
      <c r="C37" s="33">
        <v>1800000</v>
      </c>
    </row>
    <row r="38" spans="1:3" x14ac:dyDescent="0.35">
      <c r="A38" s="98"/>
      <c r="B38" s="36" t="s">
        <v>155</v>
      </c>
      <c r="C38" s="32">
        <v>1</v>
      </c>
    </row>
    <row r="39" spans="1:3" x14ac:dyDescent="0.35">
      <c r="A39" s="24" t="s">
        <v>83</v>
      </c>
      <c r="B39" s="88">
        <f>IFERROR(B20*(VLOOKUP(B18,E15:F17,2,0)),16666)</f>
        <v>16666</v>
      </c>
      <c r="C39" s="88"/>
    </row>
    <row r="40" spans="1:3" ht="93" customHeight="1" x14ac:dyDescent="0.35">
      <c r="A40" s="35" t="s">
        <v>150</v>
      </c>
      <c r="B40" s="89" t="s">
        <v>179</v>
      </c>
      <c r="C40" s="90"/>
    </row>
    <row r="41" spans="1:3" ht="211.5" customHeight="1" x14ac:dyDescent="0.35">
      <c r="A41" s="35" t="s">
        <v>84</v>
      </c>
      <c r="B41" s="84" t="s">
        <v>180</v>
      </c>
      <c r="C41" s="85"/>
    </row>
    <row r="42" spans="1:3" ht="26" customHeight="1" x14ac:dyDescent="0.35">
      <c r="A42" s="42" t="s">
        <v>141</v>
      </c>
      <c r="B42" s="42"/>
      <c r="C42" s="42"/>
    </row>
    <row r="43" spans="1:3" x14ac:dyDescent="0.35">
      <c r="A43" s="41" t="s">
        <v>142</v>
      </c>
      <c r="B43" s="83"/>
      <c r="C43" s="83"/>
    </row>
    <row r="44" spans="1:3" ht="41" customHeight="1" x14ac:dyDescent="0.35">
      <c r="A44" s="41"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abSelected="1" workbookViewId="0">
      <selection activeCell="B2" sqref="B2:C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85</v>
      </c>
      <c r="B1" s="82"/>
      <c r="C1" s="82"/>
    </row>
    <row r="2" spans="1:3" x14ac:dyDescent="0.35">
      <c r="A2" s="20" t="s">
        <v>29</v>
      </c>
      <c r="B2" s="72" t="s">
        <v>183</v>
      </c>
      <c r="C2" s="73"/>
    </row>
    <row r="3" spans="1:3" x14ac:dyDescent="0.35">
      <c r="A3" s="5" t="s">
        <v>1</v>
      </c>
      <c r="B3" s="46" t="str">
        <f>'AUTOS  NOTA 322'!B2:C2</f>
        <v>110014003004-2024-00170 00</v>
      </c>
      <c r="C3" s="46"/>
    </row>
    <row r="4" spans="1:3" x14ac:dyDescent="0.35">
      <c r="A4" s="5" t="s">
        <v>2</v>
      </c>
      <c r="B4" s="46" t="str">
        <f>'AUTOS  NOTA 322'!B3:C3</f>
        <v>Cuarto Civil Municipal de Bogotá</v>
      </c>
      <c r="C4" s="46"/>
    </row>
    <row r="5" spans="1:3" x14ac:dyDescent="0.35">
      <c r="A5" s="5" t="s">
        <v>3</v>
      </c>
      <c r="B5" s="46" t="str">
        <f>'AUTOS  NOTA 322'!B4:C4</f>
        <v xml:space="preserve">ALLIANZ SEGUROS S.A.; TABASCO OC LLC SUCURSAL COLOMBIA; COMCEL S.A.; HÉCTOR FABIO ZEA MESA </v>
      </c>
      <c r="C5" s="46"/>
    </row>
    <row r="6" spans="1:3" ht="15" customHeight="1" x14ac:dyDescent="0.35">
      <c r="A6" s="5" t="s">
        <v>4</v>
      </c>
      <c r="B6" s="46" t="str">
        <f>'AUTOS  NOTA 322'!B5:C5</f>
        <v>LISETH CELENIA ROSERO RECALDE</v>
      </c>
      <c r="C6" s="46"/>
    </row>
    <row r="7" spans="1:3" ht="15" customHeight="1" x14ac:dyDescent="0.35">
      <c r="A7" s="5" t="s">
        <v>5</v>
      </c>
      <c r="B7" s="46" t="str">
        <f>'AUTOS  NOTA 322'!B6:C6</f>
        <v>DEMANDA DIRECTA</v>
      </c>
      <c r="C7" s="46"/>
    </row>
    <row r="8" spans="1:3" ht="15" customHeight="1" x14ac:dyDescent="0.35">
      <c r="A8" s="30" t="s">
        <v>119</v>
      </c>
      <c r="B8" s="46">
        <f>'AUTOS  NOTA 322'!B7:C8</f>
        <v>0</v>
      </c>
      <c r="C8" s="46"/>
    </row>
    <row r="9" spans="1:3" ht="19.25" customHeight="1" x14ac:dyDescent="0.35">
      <c r="A9" s="5" t="s">
        <v>120</v>
      </c>
      <c r="B9" s="46" t="s">
        <v>79</v>
      </c>
      <c r="C9" s="46"/>
    </row>
    <row r="10" spans="1:3" x14ac:dyDescent="0.35">
      <c r="A10" s="7" t="s">
        <v>82</v>
      </c>
      <c r="B10" s="105">
        <f>'AUTOS NOTA 324'!B20:C20</f>
        <v>15752600</v>
      </c>
      <c r="C10" s="105"/>
    </row>
    <row r="11" spans="1:3" x14ac:dyDescent="0.35">
      <c r="A11" s="7" t="s">
        <v>139</v>
      </c>
      <c r="B11" s="106">
        <f>'AUTOS NOTA 324'!B39:C39</f>
        <v>16666</v>
      </c>
      <c r="C11" s="46"/>
    </row>
    <row r="12" spans="1:3" ht="29" x14ac:dyDescent="0.35">
      <c r="A12" s="7" t="s">
        <v>86</v>
      </c>
      <c r="B12" s="103" t="s">
        <v>182</v>
      </c>
      <c r="C12" s="104"/>
    </row>
    <row r="13" spans="1:3" ht="43.5" x14ac:dyDescent="0.35">
      <c r="A13" s="5" t="s">
        <v>87</v>
      </c>
      <c r="B13" s="46" t="s">
        <v>35</v>
      </c>
      <c r="C13" s="46"/>
    </row>
    <row r="14" spans="1:3" ht="43.5" x14ac:dyDescent="0.35">
      <c r="A14" s="5" t="s">
        <v>88</v>
      </c>
      <c r="B14" s="46" t="s">
        <v>35</v>
      </c>
      <c r="C14" s="46"/>
    </row>
    <row r="15" spans="1:3" x14ac:dyDescent="0.35">
      <c r="A15" s="5" t="s">
        <v>89</v>
      </c>
      <c r="B15" s="6" t="s">
        <v>35</v>
      </c>
      <c r="C15" s="6"/>
    </row>
    <row r="16" spans="1:3" x14ac:dyDescent="0.35">
      <c r="A16" s="7" t="s">
        <v>90</v>
      </c>
      <c r="B16" s="46"/>
      <c r="C16" s="46"/>
    </row>
    <row r="17" spans="1:3" x14ac:dyDescent="0.3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53125" defaultRowHeight="14.5" x14ac:dyDescent="0.35"/>
  <cols>
    <col min="4" max="4" width="20.36328125" bestFit="1" customWidth="1"/>
    <col min="5" max="5" width="42.63281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35">
      <c r="A2" t="s">
        <v>94</v>
      </c>
      <c r="B2" t="s">
        <v>45</v>
      </c>
      <c r="C2" t="s">
        <v>95</v>
      </c>
      <c r="D2" s="2" t="s">
        <v>96</v>
      </c>
      <c r="E2" s="1" t="s">
        <v>97</v>
      </c>
      <c r="F2" s="2" t="s">
        <v>79</v>
      </c>
      <c r="G2" s="4">
        <v>0.7</v>
      </c>
      <c r="H2" t="s">
        <v>14</v>
      </c>
      <c r="I2" t="s">
        <v>98</v>
      </c>
      <c r="K2" t="s">
        <v>122</v>
      </c>
      <c r="L2" s="29" t="s">
        <v>123</v>
      </c>
      <c r="M2" t="s">
        <v>99</v>
      </c>
      <c r="N2" t="s">
        <v>77</v>
      </c>
      <c r="O2" t="s">
        <v>45</v>
      </c>
    </row>
    <row r="3" spans="1:15" x14ac:dyDescent="0.35">
      <c r="A3" t="s">
        <v>99</v>
      </c>
      <c r="C3" t="s">
        <v>100</v>
      </c>
      <c r="D3" s="2" t="s">
        <v>101</v>
      </c>
      <c r="E3" s="1" t="s">
        <v>102</v>
      </c>
      <c r="F3" s="2" t="s">
        <v>77</v>
      </c>
      <c r="G3" s="4">
        <v>0.3</v>
      </c>
      <c r="H3" t="s">
        <v>103</v>
      </c>
      <c r="I3" t="s">
        <v>104</v>
      </c>
      <c r="L3" s="29"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29" t="s">
        <v>126</v>
      </c>
    </row>
    <row r="6" spans="1:15" x14ac:dyDescent="0.35">
      <c r="E6" s="1" t="s">
        <v>112</v>
      </c>
      <c r="I6" t="s">
        <v>113</v>
      </c>
      <c r="L6" s="29" t="s">
        <v>154</v>
      </c>
    </row>
    <row r="7" spans="1:15" x14ac:dyDescent="0.35">
      <c r="E7" s="1" t="s">
        <v>114</v>
      </c>
      <c r="I7" t="s">
        <v>146</v>
      </c>
      <c r="L7" s="29" t="s">
        <v>127</v>
      </c>
    </row>
    <row r="8" spans="1:15" x14ac:dyDescent="0.35">
      <c r="E8" s="1" t="s">
        <v>115</v>
      </c>
      <c r="L8" s="29" t="s">
        <v>148</v>
      </c>
    </row>
    <row r="9" spans="1:15" x14ac:dyDescent="0.35">
      <c r="L9" s="29" t="s">
        <v>128</v>
      </c>
    </row>
    <row r="10" spans="1:15" x14ac:dyDescent="0.35">
      <c r="L10" s="29" t="s">
        <v>129</v>
      </c>
    </row>
    <row r="11" spans="1:15" x14ac:dyDescent="0.35">
      <c r="L11" s="29" t="s">
        <v>130</v>
      </c>
    </row>
    <row r="12" spans="1:15" x14ac:dyDescent="0.35">
      <c r="L12" s="29" t="s">
        <v>131</v>
      </c>
    </row>
    <row r="13" spans="1:15" x14ac:dyDescent="0.3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2024-05-04T14:08:20Z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