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Fabian Andrés Henao Villamil y/"/>
    </mc:Choice>
  </mc:AlternateContent>
  <xr:revisionPtr revIDLastSave="0" documentId="8_{6FFD369C-6E54-4485-AA6B-2F57952BF951}"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<sst xmlns="http://schemas.openxmlformats.org/spreadsheetml/2006/main" count="244" uniqueCount="184">
  <si>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</si>
  <si>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</si>
  <si>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</si>
  <si>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</si>
  <si>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</si>
  <si>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</si>
  <si>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</si>
  <si>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</si>
  <si>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</si>
  <si>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</si>
  <si>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</si>
  <si>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</si>
  <si>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</si>
  <si>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</si>
  <si>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</si>
  <si>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</si>
  <si>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</si>
  <si>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</si>
  <si>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</si>
  <si>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</si>
  <si>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</si>
  <si>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</si>
  <si>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</si>
  <si>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</si>
  <si>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</si>
  <si>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</si>
  <si>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</si>
  <si>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</si>
  <si>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</si>
  <si>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</si>
  <si>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</si>
  <si>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</si>
  <si>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</si>
  <si>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</si>
  <si>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</si>
  <si>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</si>
  <si>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</si>
  <si>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</si>
  <si>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</si>
  <si>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</si>
  <si>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</si>
  <si>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</si>
  <si>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</si>
  <si>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</si>
  <si>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</si>
  <si>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</si>
  <si>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</si>
  <si>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</si>
  <si>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</si>
  <si>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</si>
  <si>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</si>
  <si>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</si>
  <si>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</si>
  <si>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</si>
  <si>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</si>
  <si>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</si>
  <si>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</si>
  <si>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</si>
  <si>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</si>
  <si>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</si>
  <si>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</si>
  <si>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</si>
  <si>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</si>
  <si>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</si>
  <si>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</si>
  <si>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</si>
  <si>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</si>
  <si>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</si>
  <si>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</si>
  <si>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</si>
  <si>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</si>
  <si>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</si>
  <si>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</si>
  <si>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</si>
  <si>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</si>
  <si>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</si>
  <si>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</si>
  <si>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</si>
  <si>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</si>
  <si>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</si>
  <si>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</si>
  <si>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</si>
  <si>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</si>
  <si>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</si>
  <si>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</si>
  <si>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</si>
  <si>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</si>
  <si>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</si>
  <si>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</si>
  <si>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</si>
  <si>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</si>
  <si>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</si>
  <si>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</si>
  <si>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</si>
  <si>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</si>
  <si>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</si>
  <si>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</si>
  <si>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</si>
  <si>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</si>
  <si>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</si>
  <si>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</si>
  <si>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</si>
  <si>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</si>
  <si>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</si>
  <si>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</si>
  <si>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</si>
  <si>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</si>
  <si>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</si>
  <si>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</si>
  <si>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</si>
  <si>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</si>
  <si>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</si>
  <si>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</si>
  <si>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</si>
  <si>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</si>
  <si>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</si>
  <si>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</si>
  <si>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</si>
  <si>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</si>
  <si>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</si>
  <si>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</si>
  <si>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</si>
  <si>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</si>
  <si>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</si>
  <si>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</si>
  <si>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</si>
  <si>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</si>
  <si>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</si>
  <si>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</si>
  <si>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</si>
  <si>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</si>
  <si>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</si>
  <si>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</si>
  <si>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</si>
  <si>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</si>
  <si>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</si>
  <si>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</si>
  <si>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</si>
  <si>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</si>
  <si>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</si>
  <si>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</si>
  <si>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</si>
  <si>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</si>
  <si>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</si>
  <si>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</si>
  <si>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</si>
  <si>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</si>
  <si>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</si>
  <si>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</si>
  <si>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</si>
  <si>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</si>
  <si>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</si>
  <si>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</si>
  <si>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</si>
  <si>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</si>
  <si>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</si>
  <si>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CIVIL DEL CIRCUITO DE CHAPARRAL - TOLIMA</t>
  </si>
  <si>
    <t>73168-31-03-001-2024-00005-00</t>
  </si>
  <si>
    <t>JAMILTON TAFUR PALOMINO; HOLMAN EDUARDO RINCON SANCHEZ; ALLIANZ SEGUROS S.A.</t>
  </si>
  <si>
    <t>FABIAN ANDRES HENAO VILLAMIL</t>
  </si>
  <si>
    <t>Calle 6 Bis No. 90A - 49 Parques El Tintal, Sur de la ciudad de Bogotá D.C.</t>
  </si>
  <si>
    <t>fabianhevi598@outlook.com</t>
  </si>
  <si>
    <t>01 DE ENERO DE 2017</t>
  </si>
  <si>
    <t>22 años</t>
  </si>
  <si>
    <t>No aplica - Lesiones</t>
  </si>
  <si>
    <t xml:space="preserve">1. El día 01 de enero de 2017, el señor Fabian Andrés Henao se movilizaba en calidad de conductor de la motocicleta de placas LMF-28C por la vía que conduce del Municipio de Planadas hacia la ciudad de Bogotá, a la altura de la Vereda Coloradas, en el sector Vuelta la Vilocha cuando se presentó el accidente de tránsito con el vehículo de placas KCW-466 conducido por el señor JAMILTON TAFUR PALOMINO, quien presuntamente tomó la curva con exceso de velocidad, colisionandolo y posteriormente dándose a la huida, dejando su placa incrustada en la motocicleta.
2. Al lugar de los hechos se hizo presente el Investigador de Campo de la PONAL, Grupo de Policia Judicial UNMUN PLANADAS.
3. Como consecuencia del accidente, el señor Fabian Andrés Henao presentó FRACTURA DE LA DIAFASIS DEL FEMUR DERECHO, que conllevó a que fuera necesaria una reducción abierta de la fractura con fijación interna y osteosintesis.
4. El señor Henao fue valorado por la Junta Regional de Calificación de Invalidez de Bogotá y se le dictaminó una PCL del 13,80%.
5. Para la fecha del accidente de tránsito el señor Fabian Andrés Henao se desempeñaba como asesor comercial de productos de tecnología devengando un salario de $737.717. 
6. El día 08 de abril de 2019, el demandante radicó reclamación ante ALLIANZ SEGUROS S.A., sobre la cual la compañía aseguradora dio respuesta el 07 de mayo de 2019, objetando la reclamación.
</t>
  </si>
  <si>
    <t>KCW-466</t>
  </si>
  <si>
    <t>01 de agosto de 1994</t>
  </si>
  <si>
    <t>Soltero</t>
  </si>
  <si>
    <t>No reporta</t>
  </si>
  <si>
    <t>No aplica</t>
  </si>
  <si>
    <t>HOLMAN EDUARDO RINCON SANCHEZ</t>
  </si>
  <si>
    <t>04 de marzo de 2024</t>
  </si>
  <si>
    <t>15 de abril de 2024</t>
  </si>
  <si>
    <t>15 de mayo de 2024</t>
  </si>
  <si>
    <t>APJ32353- 053129407</t>
  </si>
  <si>
    <t>21935476/547</t>
  </si>
  <si>
    <t>l 02/12/2016 hasta las 24:00 horas del
01/12/2017.</t>
  </si>
  <si>
    <t>FABIAN ANDRES HENAO VILLAMIL (VÍCTIMA DIRECTA); JUAN CARLOS HENAO ECHEVERRY (PADRE); MARTHA VILLAMIL MANCERA(MADRE); JORGE IVAN HENAO VILLAMIL(HERMANO)</t>
  </si>
  <si>
    <t>Daño a la vida en relación</t>
  </si>
  <si>
    <t>Como liquidación objetiva de perjuicios se llegó a $163.153.092. Lo anterior, con base en los siguientes fundamentos jurídicos: 
1. Perjuicios morales: Se tomó como daño moral, el valor total de $52.500.000, discriminado así, la suma de $15.000.000 para la víctima directa, el señor FABIAN ANDRES HENAO VILLAMIL; $15.000.000 para la señora MARTHA VILLAMIL MANCERA, en su calidad de madre de la víctima; $15.000.000 para el señor JUAN CARLOS HENAO ECHEVERRY, en calidad de padre, y la suma de $7.500.000 para el señor JORGE IVAN HENAO VILLAMIL, hermano de la víctima.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el Dictamen de Determinación de Origen y/o Pérdida de capacidad Laboral y Ocupacional de la Junta Regional de Calificación de Invalidez de Bogotá y Cundinamarca, a través de la cual se determinó una calificación PCL estimada según valoración documental del 13.80% con fecha de estructuración el 01 de enero de 2017 (fecha del accidente). 
2. Daño a la vida en relación: Se tomó como daño a la vida en relación la suma de $52.500.000, discriminado así, la suma de $15.000.000 para la víctima directa, el señor FABIAN ANDRES HENAO VILLAMIL; $15.000.000 para la señora MARTHA VILLAMIL MANCERA, en su calidad de madre de la víctima; $15.000.000 para el señor JUAN CARLOS HENAO ECHEVERRY, en calidad de padre, y la suma de $7.500.000 para el señor JORGE IVAN HENAO VILLAMIL, hermano de la víctima, teniendo en cuenta el Dictamen de Determinación de Origen y/o Pérdida de capacidad Laboral y Ocupacional de la Junta Regional de Calificación de Invalidez de Bogotá y Cundinamarca, a través de la cual se determinó una calificación PCL estimada según valoración documental del 13.80% con fecha de estructuración el 01 de enero de 2017 (fecha del accidente).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Daño emergente: Por este concepto, de la revisión probatoria documental arrimada al proceso, es posible identificar que en lo que se a la suma pretendida por el extremo actor, concerniente a los rubros que alega el extremo demandante, no se reconocen, en el entendido que no fue soportado suficientemente a través de elementos probatorios y aquellos en lo que pretenden fundarse corresponden a cotizaciones.
4. Lucro cesante: Siguiendo los criterios jurisprudenciales de la Corte Suprema de Justicia se tendrá en cuenta la suma de 1 SMLMV a la fecha del accidente ($737.717), para el cálculo del lucro cesante, de la siguiente manera: (i) Teniendo presente la PCL calculada en un 13,80%, el monto total de $58.153.092, correspondiente al lucro consolidado ($20.870.956,58). y el lucro cesante futuro ($37.282.135,62). 
5. Frente al deducible, para el caso que nos ocupa no aplica deducible frente al amparo de RCE.</t>
  </si>
  <si>
    <t xml:space="preserve">1. ARGUMENTOS DE DEFENSA FRENTE A LA CONTESTACIÓN DE LA DEMANDA:
1.1. INEXISTENCIA DE RESPONSABILIDAD A CARGO DE LOS DEMANDADOS POR LA FALTA DE PRUEBA  DEL NEXO CAUSAL.
1.2. ANULACIÓN DE LA PRESUNCIÓN DE CULPA ANTE LA CONCURRENCIA DE ACTIVIDADES PELIGROSAS. 
1.3. IMPROCEDENCIA DEL RECONOCIMIENTO DEL DAÑO MORAL POR TASACIÓN EXORBITANTE DEL PERJUICIO.
1.4. IMPROCEDENCIA DEL RECONOCIMIENTO Y FALTA DE PRUEBA DEL DAÑO EMERGENTE
1.5. IMPROCEDENCIA DEL RECONOCIMIENTO DE LUCRO CESANTE
1.6. TASACIÓN EXORBITANTE DEL DAÑO A LA VIDA EN RELACIÓN E IMPROCEDENCIA DEL RECONOCIMIENTO DE ESTE EN FAVOR DE JUAN CARLOS HENAO ECHEVERRY (PADRE); MARTHA VILLAMIL MANCERA(MADRE); JORGE IVAN HENAO VILLAMIL(HERMANO).
1.7.  PRESCRIPCIÓN EXTRAORDINARIA DE LA ACCIÓN DERIVADA DEL CONTRATO DE SEGURO.
1.8. INEXISTENCIA DE OBLIGACIÓN INDEMNIZATORIA POR CUANTO NO SE HA REALIZADO EL RIESGO ASEGURADO EN LA PÓLIZA DE SEGURO – ARTÍCULO 1077 DEL CÓDIGO DE COMERCIO
1.9. RIESGOS EXPRESAMENTE EXCLUIDOS EN LA PÓLIZA DE SEGURO DE AUTOMÓVILES INDIVIDUAL LIVIANOS PARTICULARES No. 022782227/0
1.10. CARÁCTER MERAMENTE INDEMNIZATORIO QUE REVISTEN LOS CONTRATOS DE SEGUROS.
1.11. EN CUALQUIER CASO, DE NINGUNA FORMA SE PODRÁ EXCEDER EL LÍMITE DEL VALOR ASEGURADO.
1.12. DISPONIBILIDAD DE LA SUMA ASEGURADA
1.13. GENÉRICA O INNOMINADA
</t>
  </si>
  <si>
    <t>La contingencia se califica como EVENTUAL, toda vez que dependerá del debate procesal la acreditación de la responsabilidad en cabeza del extremo asegurado, carga que hasta este momento no ha sido probada por el extremo actor ante la ausencia de Informe Policial de Accidente de Tránsito. 
En primer lugar, en lo que se refiere a la Póliza de Seguro Auto Colectivo Livianos Servicio Particular No. 021935476 / 547, cuyos asegurado es el señor HOLMAN EDUARDO RINCON SANCHEZ, presta cobertura material y temporal, de conformidad con los hechos y pretensiones expuestas en el líbelo de la demanda. Frente a la cobertura temporal, debe señalarse que la ocurrencia del accidente de tránsito (01 de enero de 2017) se encuentra dentro de la delimitación temporal de la Póliza en mención comprendida desde el 02 de diciembre de 2016 hasta el 01 de diciembre de 2017,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esto ante la ausencia de Informe Policial de Accidente de Tránsito o dictamen pericial de reconstrucción de accidente de tránsito que haya sido aportado por el extremo demandante. En otras palabras, dependerá del debate probatorio confirmar o desvirtuar de quién fue la responsabilidad en el accidente. Por tanto, sólo hasta que se surta el debate probatorio será posible determinar con certeza la causa del accidente y el responsable de su ocurrencia del accidente de tránsito. 
Lo anterior, sin perjuicio del carácter contingente del proceso.</t>
  </si>
  <si>
    <t>Por favor, para el informe inicial FINAL, la calificacion debe quedar en REMOTO, la firma es muy calra y exacta en el analisis que realiza " dependerá del debate probatorio confirmar o desvirtuar de quién fue la responsabilidad en el accidente. Por tanto, sólo hasta que se surta el debate probatorio será posible determinar con certeza la causa del accidente y el responsable de su ocurrencia del accidente de tránsito. " por lo cual, una calificacion EVENTUAL carece de fundamento, lo indicado por GH lleva a concluir un REMOTO.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</si>
</sst>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3" fontId="0" fillId="0" borderId="1" xfId="0" applyNumberFormat="1"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bianhevi598@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Normal="100" workbookViewId="0">
      <selection activeCell="B5" sqref="B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3" t="s">
        <v>0</v>
      </c>
      <c r="B1" s="43"/>
      <c r="C1" s="43"/>
    </row>
    <row r="2" spans="1:3" x14ac:dyDescent="0.25">
      <c r="A2" s="5" t="s">
        <v>1</v>
      </c>
      <c r="B2" s="49" t="s">
        <v>157</v>
      </c>
      <c r="C2" s="50"/>
    </row>
    <row r="3" spans="1:3" x14ac:dyDescent="0.25">
      <c r="A3" s="5" t="s">
        <v>2</v>
      </c>
      <c r="B3" s="45" t="s">
        <v>156</v>
      </c>
      <c r="C3" s="46"/>
    </row>
    <row r="4" spans="1:3" ht="15" customHeight="1" x14ac:dyDescent="0.25">
      <c r="A4" s="5" t="s">
        <v>3</v>
      </c>
      <c r="B4" s="45" t="s">
        <v>158</v>
      </c>
      <c r="C4" s="46"/>
    </row>
    <row r="5" spans="1:3" ht="31.5" customHeight="1" x14ac:dyDescent="0.25">
      <c r="A5" s="5" t="s">
        <v>4</v>
      </c>
      <c r="B5" s="45" t="s">
        <v>178</v>
      </c>
      <c r="C5" s="46"/>
    </row>
    <row r="6" spans="1:3" x14ac:dyDescent="0.25">
      <c r="A6" s="5" t="s">
        <v>5</v>
      </c>
      <c r="B6" s="44" t="s">
        <v>121</v>
      </c>
      <c r="C6" s="44"/>
    </row>
    <row r="7" spans="1:3" x14ac:dyDescent="0.25">
      <c r="A7" s="27" t="s">
        <v>6</v>
      </c>
      <c r="B7" s="45" t="s">
        <v>152</v>
      </c>
      <c r="C7" s="46"/>
    </row>
    <row r="8" spans="1:3" ht="35.450000000000003" customHeight="1" x14ac:dyDescent="0.25">
      <c r="A8" s="27" t="s">
        <v>137</v>
      </c>
      <c r="B8" s="44" t="s">
        <v>159</v>
      </c>
      <c r="C8" s="44"/>
    </row>
    <row r="9" spans="1:3" x14ac:dyDescent="0.25">
      <c r="A9" s="27" t="s">
        <v>131</v>
      </c>
      <c r="B9" s="52">
        <v>1030643598</v>
      </c>
      <c r="C9" s="44"/>
    </row>
    <row r="10" spans="1:3" ht="15" customHeight="1" x14ac:dyDescent="0.25">
      <c r="A10" s="27" t="s">
        <v>7</v>
      </c>
      <c r="B10" s="11" t="s">
        <v>160</v>
      </c>
      <c r="C10" s="11"/>
    </row>
    <row r="11" spans="1:3" ht="30" customHeight="1" x14ac:dyDescent="0.25">
      <c r="A11" s="28" t="s">
        <v>8</v>
      </c>
      <c r="B11" s="11">
        <v>3144752019</v>
      </c>
      <c r="C11" s="11"/>
    </row>
    <row r="12" spans="1:3" ht="30" customHeight="1" x14ac:dyDescent="0.25">
      <c r="A12" s="5" t="s">
        <v>9</v>
      </c>
      <c r="B12" s="57" t="s">
        <v>161</v>
      </c>
      <c r="C12" s="11"/>
    </row>
    <row r="13" spans="1:3" x14ac:dyDescent="0.25">
      <c r="A13" s="5" t="s">
        <v>10</v>
      </c>
      <c r="B13" s="44" t="s">
        <v>168</v>
      </c>
      <c r="C13" s="44"/>
    </row>
    <row r="14" spans="1:3" x14ac:dyDescent="0.25">
      <c r="A14" s="5" t="s">
        <v>11</v>
      </c>
      <c r="B14" s="53" t="s">
        <v>167</v>
      </c>
      <c r="C14" s="44"/>
    </row>
    <row r="15" spans="1:3" x14ac:dyDescent="0.25">
      <c r="A15" s="5" t="s">
        <v>144</v>
      </c>
      <c r="B15" s="44" t="s">
        <v>163</v>
      </c>
      <c r="C15" s="44"/>
    </row>
    <row r="16" spans="1:3" x14ac:dyDescent="0.25">
      <c r="A16" s="5" t="s">
        <v>12</v>
      </c>
      <c r="B16" s="44" t="s">
        <v>164</v>
      </c>
      <c r="C16" s="44"/>
    </row>
    <row r="17" spans="1:3" ht="15" customHeight="1" x14ac:dyDescent="0.25">
      <c r="A17" s="5" t="s">
        <v>13</v>
      </c>
      <c r="B17" s="11" t="s">
        <v>14</v>
      </c>
      <c r="C17" s="11"/>
    </row>
    <row r="18" spans="1:3" x14ac:dyDescent="0.25">
      <c r="A18" s="5" t="s">
        <v>15</v>
      </c>
      <c r="B18" s="11" t="s">
        <v>169</v>
      </c>
      <c r="C18" s="11"/>
    </row>
    <row r="19" spans="1:3" ht="18.75" customHeight="1" x14ac:dyDescent="0.25">
      <c r="A19" s="5" t="s">
        <v>16</v>
      </c>
      <c r="B19" s="47">
        <v>737717</v>
      </c>
      <c r="C19" s="48"/>
    </row>
    <row r="20" spans="1:3" x14ac:dyDescent="0.25">
      <c r="A20" s="5" t="s">
        <v>132</v>
      </c>
      <c r="B20" s="44">
        <v>1</v>
      </c>
      <c r="C20" s="44"/>
    </row>
    <row r="21" spans="1:3" ht="17.25" customHeight="1" x14ac:dyDescent="0.25">
      <c r="A21" s="5" t="s">
        <v>17</v>
      </c>
      <c r="B21" s="11" t="s">
        <v>18</v>
      </c>
      <c r="C21" s="11"/>
    </row>
    <row r="22" spans="1:3" x14ac:dyDescent="0.25">
      <c r="A22" s="27" t="s">
        <v>19</v>
      </c>
      <c r="B22" s="14" t="s">
        <v>162</v>
      </c>
      <c r="C22" s="14"/>
    </row>
    <row r="23" spans="1:3" x14ac:dyDescent="0.25">
      <c r="A23" s="27" t="s">
        <v>20</v>
      </c>
      <c r="B23" s="56" t="s">
        <v>170</v>
      </c>
      <c r="C23" s="14"/>
    </row>
    <row r="24" spans="1:3" x14ac:dyDescent="0.25">
      <c r="A24" s="27" t="s">
        <v>21</v>
      </c>
      <c r="B24" s="56" t="s">
        <v>170</v>
      </c>
      <c r="C24" s="14"/>
    </row>
    <row r="25" spans="1:3" ht="15" customHeight="1" x14ac:dyDescent="0.25">
      <c r="A25" s="51" t="s">
        <v>146</v>
      </c>
      <c r="B25" s="14" t="s">
        <v>165</v>
      </c>
      <c r="C25" s="15"/>
    </row>
    <row r="26" spans="1:3" x14ac:dyDescent="0.25">
      <c r="A26" s="51"/>
      <c r="B26" s="15"/>
      <c r="C26" s="15"/>
    </row>
    <row r="27" spans="1:3" ht="100.5" customHeight="1" x14ac:dyDescent="0.25">
      <c r="A27" s="51"/>
      <c r="B27" s="15"/>
      <c r="C27" s="15"/>
    </row>
    <row r="28" spans="1:3" x14ac:dyDescent="0.25">
      <c r="A28" s="27" t="s">
        <v>23</v>
      </c>
      <c r="B28" s="15" t="s">
        <v>171</v>
      </c>
      <c r="C28" s="15"/>
    </row>
    <row r="29" spans="1:3" x14ac:dyDescent="0.25">
      <c r="A29" s="27" t="s">
        <v>24</v>
      </c>
      <c r="B29" s="52">
        <v>1109415331</v>
      </c>
      <c r="C29" s="44"/>
    </row>
    <row r="30" spans="1:3" x14ac:dyDescent="0.25">
      <c r="A30" s="27" t="s">
        <v>25</v>
      </c>
      <c r="B30" s="15" t="s">
        <v>166</v>
      </c>
      <c r="C30" s="15"/>
    </row>
    <row r="31" spans="1:3" x14ac:dyDescent="0.25">
      <c r="A31" s="27" t="s">
        <v>133</v>
      </c>
      <c r="B31" s="15">
        <v>21935476</v>
      </c>
      <c r="C31" s="15"/>
    </row>
    <row r="32" spans="1:3" x14ac:dyDescent="0.25">
      <c r="A32" s="27" t="s">
        <v>26</v>
      </c>
      <c r="B32" s="54" t="s">
        <v>172</v>
      </c>
      <c r="C32" s="55"/>
    </row>
    <row r="33" spans="1:3" x14ac:dyDescent="0.25">
      <c r="A33" s="5" t="s">
        <v>27</v>
      </c>
      <c r="B33" s="53" t="s">
        <v>173</v>
      </c>
      <c r="C33" s="53"/>
    </row>
    <row r="34" spans="1:3" ht="45" x14ac:dyDescent="0.25">
      <c r="A34" s="5" t="s">
        <v>134</v>
      </c>
      <c r="B34" s="53" t="s">
        <v>174</v>
      </c>
      <c r="C34" s="4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E99525D0-6867-4431-B380-E0B57338C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Normal="100" workbookViewId="0">
      <selection activeCell="A28" sqref="A28:C2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8" t="s">
        <v>28</v>
      </c>
      <c r="B1" s="58"/>
      <c r="C1" s="58"/>
    </row>
    <row r="2" spans="1:3" ht="15.75" customHeight="1" x14ac:dyDescent="0.25">
      <c r="A2" s="20" t="s">
        <v>29</v>
      </c>
      <c r="B2" s="63" t="s">
        <v>175</v>
      </c>
      <c r="C2" s="64"/>
    </row>
    <row r="3" spans="1:3" s="2" customFormat="1" x14ac:dyDescent="0.25">
      <c r="A3" s="5" t="s">
        <v>1</v>
      </c>
      <c r="B3" s="59" t="str">
        <f>'AUTOS  NOTA 322'!B2:C2</f>
        <v>73168-31-03-001-2024-00005-00</v>
      </c>
      <c r="C3" s="59"/>
    </row>
    <row r="4" spans="1:3" s="2" customFormat="1" x14ac:dyDescent="0.25">
      <c r="A4" s="5" t="s">
        <v>2</v>
      </c>
      <c r="B4" s="59" t="str">
        <f>'AUTOS  NOTA 322'!B3:C3</f>
        <v>CIVIL DEL CIRCUITO DE CHAPARRAL - TOLIMA</v>
      </c>
      <c r="C4" s="59"/>
    </row>
    <row r="5" spans="1:3" s="2" customFormat="1" x14ac:dyDescent="0.25">
      <c r="A5" s="5" t="s">
        <v>3</v>
      </c>
      <c r="B5" s="59" t="str">
        <f>'AUTOS  NOTA 322'!B4:C4</f>
        <v>JAMILTON TAFUR PALOMINO; HOLMAN EDUARDO RINCON SANCHEZ; ALLIANZ SEGUROS S.A.</v>
      </c>
      <c r="C5" s="59"/>
    </row>
    <row r="6" spans="1:3" s="2" customFormat="1" x14ac:dyDescent="0.25">
      <c r="A6" s="5" t="s">
        <v>4</v>
      </c>
      <c r="B6" s="59" t="str">
        <f>'AUTOS  NOTA 322'!B5:C5</f>
        <v>FABIAN ANDRES HENAO VILLAMIL (VÍCTIMA DIRECTA); JUAN CARLOS HENAO ECHEVERRY (PADRE); MARTHA VILLAMIL MANCERA(MADRE); JORGE IVAN HENAO VILLAMIL(HERMANO)</v>
      </c>
      <c r="C6" s="59"/>
    </row>
    <row r="7" spans="1:3" s="2" customFormat="1" x14ac:dyDescent="0.25">
      <c r="A7" s="5" t="s">
        <v>5</v>
      </c>
      <c r="B7" s="59" t="str">
        <f>'AUTOS  NOTA 322'!B6:C6</f>
        <v>DEMANDA DIRECTA</v>
      </c>
      <c r="C7" s="59"/>
    </row>
    <row r="8" spans="1:3" s="2" customFormat="1" x14ac:dyDescent="0.25">
      <c r="A8" s="30" t="s">
        <v>118</v>
      </c>
      <c r="B8" s="59" t="str">
        <f>'AUTOS  NOTA 322'!B7:C8</f>
        <v>FABIAN ANDRES HENAO VILLAMIL</v>
      </c>
      <c r="C8" s="59"/>
    </row>
    <row r="9" spans="1:3" x14ac:dyDescent="0.25">
      <c r="A9" s="20" t="s">
        <v>30</v>
      </c>
      <c r="B9" s="59" t="s">
        <v>176</v>
      </c>
      <c r="C9" s="59"/>
    </row>
    <row r="10" spans="1:3" x14ac:dyDescent="0.25">
      <c r="A10" s="20" t="s">
        <v>22</v>
      </c>
      <c r="B10" s="59" t="s">
        <v>152</v>
      </c>
      <c r="C10" s="59"/>
    </row>
    <row r="11" spans="1:3" x14ac:dyDescent="0.25">
      <c r="A11" s="20" t="s">
        <v>31</v>
      </c>
      <c r="B11" s="77">
        <v>4000000000</v>
      </c>
      <c r="C11" s="78"/>
    </row>
    <row r="12" spans="1:3" x14ac:dyDescent="0.25">
      <c r="A12" s="20" t="s">
        <v>136</v>
      </c>
      <c r="B12" s="77">
        <v>0</v>
      </c>
      <c r="C12" s="78"/>
    </row>
    <row r="13" spans="1:3" x14ac:dyDescent="0.25">
      <c r="A13" s="20" t="s">
        <v>32</v>
      </c>
      <c r="B13" s="60" t="s">
        <v>94</v>
      </c>
      <c r="C13" s="61"/>
    </row>
    <row r="14" spans="1:3" x14ac:dyDescent="0.25">
      <c r="A14" s="20" t="s">
        <v>33</v>
      </c>
      <c r="B14" s="62" t="s">
        <v>177</v>
      </c>
      <c r="C14" s="59"/>
    </row>
    <row r="15" spans="1:3" x14ac:dyDescent="0.25">
      <c r="A15" s="20" t="s">
        <v>34</v>
      </c>
      <c r="B15" s="59" t="s">
        <v>35</v>
      </c>
      <c r="C15" s="59"/>
    </row>
    <row r="16" spans="1:3" x14ac:dyDescent="0.25">
      <c r="A16" s="20" t="s">
        <v>36</v>
      </c>
      <c r="B16" s="59" t="s">
        <v>35</v>
      </c>
      <c r="C16" s="59"/>
    </row>
    <row r="17" spans="1:3" x14ac:dyDescent="0.25">
      <c r="A17" s="79" t="s">
        <v>37</v>
      </c>
      <c r="B17" s="59"/>
      <c r="C17" s="59"/>
    </row>
    <row r="18" spans="1:3" x14ac:dyDescent="0.25">
      <c r="A18" s="80"/>
      <c r="B18" s="10" t="s">
        <v>39</v>
      </c>
      <c r="C18" s="10" t="s">
        <v>40</v>
      </c>
    </row>
    <row r="19" spans="1:3" x14ac:dyDescent="0.25">
      <c r="A19" s="80"/>
      <c r="B19" s="6" t="s">
        <v>143</v>
      </c>
      <c r="C19" s="6"/>
    </row>
    <row r="20" spans="1:3" x14ac:dyDescent="0.25">
      <c r="A20" s="80"/>
      <c r="B20" s="6"/>
      <c r="C20" s="6"/>
    </row>
    <row r="21" spans="1:3" x14ac:dyDescent="0.25">
      <c r="A21" s="81"/>
      <c r="B21" s="6"/>
      <c r="C21" s="6"/>
    </row>
    <row r="22" spans="1:3" x14ac:dyDescent="0.25">
      <c r="A22" s="20" t="s">
        <v>41</v>
      </c>
      <c r="B22" s="59" t="s">
        <v>45</v>
      </c>
      <c r="C22" s="59"/>
    </row>
    <row r="23" spans="1:3" x14ac:dyDescent="0.25">
      <c r="A23" s="20" t="s">
        <v>42</v>
      </c>
      <c r="B23" s="63" t="s">
        <v>45</v>
      </c>
      <c r="C23" s="64"/>
    </row>
    <row r="24" spans="1:3" x14ac:dyDescent="0.25">
      <c r="A24" s="20" t="s">
        <v>43</v>
      </c>
      <c r="B24" s="59" t="s">
        <v>97</v>
      </c>
      <c r="C24" s="59"/>
    </row>
    <row r="25" spans="1:3" x14ac:dyDescent="0.25">
      <c r="A25" s="20" t="s">
        <v>44</v>
      </c>
      <c r="B25" s="59" t="s">
        <v>45</v>
      </c>
      <c r="C25" s="59"/>
    </row>
    <row r="26" spans="1:3" x14ac:dyDescent="0.25">
      <c r="A26" s="20" t="s">
        <v>46</v>
      </c>
      <c r="B26" s="59">
        <v>0</v>
      </c>
      <c r="C26" s="59"/>
    </row>
    <row r="27" spans="1:3" x14ac:dyDescent="0.25">
      <c r="A27" s="19" t="s">
        <v>47</v>
      </c>
      <c r="B27" s="59" t="s">
        <v>45</v>
      </c>
      <c r="C27" s="59"/>
    </row>
    <row r="28" spans="1:3" x14ac:dyDescent="0.25">
      <c r="A28" s="65" t="s">
        <v>48</v>
      </c>
      <c r="B28" s="65"/>
      <c r="C28" s="65"/>
    </row>
    <row r="29" spans="1:3" x14ac:dyDescent="0.25">
      <c r="A29" s="75" t="s">
        <v>49</v>
      </c>
      <c r="B29" s="76"/>
      <c r="C29" s="11"/>
    </row>
    <row r="30" spans="1:3" x14ac:dyDescent="0.25">
      <c r="A30" s="75" t="s">
        <v>50</v>
      </c>
      <c r="B30" s="76"/>
      <c r="C30" s="11"/>
    </row>
    <row r="31" spans="1:3" x14ac:dyDescent="0.25">
      <c r="A31" s="75" t="s">
        <v>51</v>
      </c>
      <c r="B31" s="76"/>
      <c r="C31" s="12"/>
    </row>
    <row r="32" spans="1:3" x14ac:dyDescent="0.25">
      <c r="A32" s="75" t="s">
        <v>52</v>
      </c>
      <c r="B32" s="76"/>
      <c r="C32" s="11"/>
    </row>
    <row r="33" spans="1:3" x14ac:dyDescent="0.25">
      <c r="A33" s="75" t="s">
        <v>53</v>
      </c>
      <c r="B33" s="76"/>
      <c r="C33" s="11"/>
    </row>
    <row r="34" spans="1:3" x14ac:dyDescent="0.25">
      <c r="A34" s="75" t="s">
        <v>54</v>
      </c>
      <c r="B34" s="76"/>
      <c r="C34" s="13"/>
    </row>
    <row r="35" spans="1:3" x14ac:dyDescent="0.25">
      <c r="A35" s="66" t="s">
        <v>55</v>
      </c>
      <c r="B35" s="67"/>
      <c r="C35" s="14"/>
    </row>
    <row r="36" spans="1:3" x14ac:dyDescent="0.25">
      <c r="A36" s="66" t="s">
        <v>56</v>
      </c>
      <c r="B36" s="67"/>
      <c r="C36" s="15"/>
    </row>
    <row r="37" spans="1:3" x14ac:dyDescent="0.25">
      <c r="A37" s="68" t="s">
        <v>57</v>
      </c>
      <c r="B37" s="69"/>
      <c r="C37" s="15"/>
    </row>
    <row r="38" spans="1:3" x14ac:dyDescent="0.25">
      <c r="A38" s="70"/>
      <c r="B38" s="71"/>
      <c r="C38" s="15"/>
    </row>
    <row r="39" spans="1:3" x14ac:dyDescent="0.25">
      <c r="A39" s="72"/>
      <c r="B39" s="73"/>
      <c r="C39" s="15"/>
    </row>
    <row r="40" spans="1:3" x14ac:dyDescent="0.25">
      <c r="A40" s="74" t="s">
        <v>58</v>
      </c>
      <c r="B40" s="74"/>
      <c r="C40" s="74"/>
    </row>
    <row r="41" spans="1:3" x14ac:dyDescent="0.25">
      <c r="A41" s="17" t="s">
        <v>59</v>
      </c>
      <c r="B41" s="18"/>
      <c r="C41" s="15"/>
    </row>
    <row r="42" spans="1:3" x14ac:dyDescent="0.25">
      <c r="A42" s="66" t="s">
        <v>60</v>
      </c>
      <c r="B42" s="67"/>
      <c r="C42" s="15"/>
    </row>
    <row r="43" spans="1:3" x14ac:dyDescent="0.25">
      <c r="A43" s="66" t="s">
        <v>61</v>
      </c>
      <c r="B43" s="67"/>
      <c r="C43" s="15"/>
    </row>
    <row r="44" spans="1:3" x14ac:dyDescent="0.25">
      <c r="A44" s="17" t="s">
        <v>62</v>
      </c>
      <c r="B44" s="18"/>
      <c r="C44" s="15"/>
    </row>
    <row r="45" spans="1:3" x14ac:dyDescent="0.25">
      <c r="A45" s="17" t="s">
        <v>63</v>
      </c>
      <c r="B45" s="18"/>
      <c r="C45" s="15"/>
    </row>
    <row r="46" spans="1:3" x14ac:dyDescent="0.25">
      <c r="A46" s="66" t="s">
        <v>64</v>
      </c>
      <c r="B46" s="67"/>
      <c r="C46" s="15"/>
    </row>
    <row r="47" spans="1:3" x14ac:dyDescent="0.25">
      <c r="A47" s="17" t="s">
        <v>65</v>
      </c>
      <c r="B47" s="16"/>
      <c r="C47" s="15"/>
    </row>
    <row r="48" spans="1:3" x14ac:dyDescent="0.25">
      <c r="A48" s="66" t="s">
        <v>66</v>
      </c>
      <c r="B48" s="67"/>
      <c r="C48" s="15"/>
    </row>
    <row r="49" spans="1:3" x14ac:dyDescent="0.25">
      <c r="A49" s="66" t="s">
        <v>67</v>
      </c>
      <c r="B49" s="67"/>
      <c r="C49" s="15"/>
    </row>
    <row r="50" spans="1:3" x14ac:dyDescent="0.25">
      <c r="A50" s="66" t="s">
        <v>57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B44" sqref="B44:C44"/>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8" t="s">
        <v>68</v>
      </c>
      <c r="B1" s="58"/>
      <c r="C1" s="58"/>
    </row>
    <row r="2" spans="1:9" ht="15" customHeight="1" x14ac:dyDescent="0.25">
      <c r="A2" s="34" t="s">
        <v>29</v>
      </c>
      <c r="B2" s="86" t="str">
        <f>'AUTOS NOTA 321'!B2:C2</f>
        <v>APJ32353- 053129407</v>
      </c>
      <c r="C2" s="87"/>
    </row>
    <row r="3" spans="1:9" x14ac:dyDescent="0.25">
      <c r="A3" s="35" t="s">
        <v>1</v>
      </c>
      <c r="B3" s="90" t="str">
        <f>'AUTOS  NOTA 322'!B2:C2</f>
        <v>73168-31-03-001-2024-00005-00</v>
      </c>
      <c r="C3" s="90"/>
    </row>
    <row r="4" spans="1:9" x14ac:dyDescent="0.25">
      <c r="A4" s="35" t="s">
        <v>2</v>
      </c>
      <c r="B4" s="90" t="str">
        <f>'AUTOS  NOTA 322'!B3:C3</f>
        <v>CIVIL DEL CIRCUITO DE CHAPARRAL - TOLIMA</v>
      </c>
      <c r="C4" s="90"/>
    </row>
    <row r="5" spans="1:9" x14ac:dyDescent="0.25">
      <c r="A5" s="35" t="s">
        <v>3</v>
      </c>
      <c r="B5" s="90" t="str">
        <f>'AUTOS  NOTA 322'!B4:C4</f>
        <v>JAMILTON TAFUR PALOMINO; HOLMAN EDUARDO RINCON SANCHEZ; ALLIANZ SEGUROS S.A.</v>
      </c>
      <c r="C5" s="90"/>
    </row>
    <row r="6" spans="1:9" ht="15" customHeight="1" x14ac:dyDescent="0.25">
      <c r="A6" s="35" t="s">
        <v>4</v>
      </c>
      <c r="B6" s="90" t="str">
        <f>'AUTOS  NOTA 322'!B5:C5</f>
        <v>FABIAN ANDRES HENAO VILLAMIL (VÍCTIMA DIRECTA); JUAN CARLOS HENAO ECHEVERRY (PADRE); MARTHA VILLAMIL MANCERA(MADRE); JORGE IVAN HENAO VILLAMIL(HERMANO)</v>
      </c>
      <c r="C6" s="90"/>
    </row>
    <row r="7" spans="1:9" x14ac:dyDescent="0.25">
      <c r="A7" s="35" t="s">
        <v>5</v>
      </c>
      <c r="B7" s="90" t="str">
        <f>'AUTOS  NOTA 322'!B6:C6</f>
        <v>DEMANDA DIRECTA</v>
      </c>
      <c r="C7" s="90"/>
    </row>
    <row r="8" spans="1:9" x14ac:dyDescent="0.25">
      <c r="A8" s="37" t="s">
        <v>118</v>
      </c>
      <c r="B8" s="90" t="str">
        <f>'AUTOS  NOTA 322'!B7:C8</f>
        <v>FABIAN ANDRES HENAO VILLAMIL</v>
      </c>
      <c r="C8" s="90"/>
    </row>
    <row r="9" spans="1:9" ht="30" x14ac:dyDescent="0.25">
      <c r="A9" s="35" t="s">
        <v>69</v>
      </c>
      <c r="B9" s="84">
        <f>SUM(C11,C12,C14,C15,C17)</f>
        <v>204298323</v>
      </c>
      <c r="C9" s="85"/>
    </row>
    <row r="10" spans="1:9" x14ac:dyDescent="0.25">
      <c r="A10" s="91" t="s">
        <v>70</v>
      </c>
      <c r="B10" s="88" t="s">
        <v>71</v>
      </c>
      <c r="C10" s="89"/>
    </row>
    <row r="11" spans="1:9" x14ac:dyDescent="0.25">
      <c r="A11" s="91"/>
      <c r="B11" s="36" t="s">
        <v>72</v>
      </c>
      <c r="C11" s="31">
        <v>47537023</v>
      </c>
    </row>
    <row r="12" spans="1:9" x14ac:dyDescent="0.25">
      <c r="A12" s="91"/>
      <c r="B12" s="36" t="s">
        <v>73</v>
      </c>
      <c r="C12" s="31">
        <v>761300</v>
      </c>
    </row>
    <row r="13" spans="1:9" x14ac:dyDescent="0.25">
      <c r="A13" s="91"/>
      <c r="B13" s="88"/>
      <c r="C13" s="89"/>
    </row>
    <row r="14" spans="1:9" x14ac:dyDescent="0.25">
      <c r="A14" s="91"/>
      <c r="B14" s="36" t="s">
        <v>116</v>
      </c>
      <c r="C14" s="39">
        <v>78000000</v>
      </c>
    </row>
    <row r="15" spans="1:9" x14ac:dyDescent="0.25">
      <c r="A15" s="91"/>
      <c r="B15" s="36" t="s">
        <v>117</v>
      </c>
      <c r="C15" s="39">
        <v>78000000</v>
      </c>
      <c r="E15" t="s">
        <v>75</v>
      </c>
      <c r="F15" s="22">
        <v>0.7</v>
      </c>
    </row>
    <row r="16" spans="1:9" x14ac:dyDescent="0.25">
      <c r="A16" s="91"/>
      <c r="B16" s="88" t="s">
        <v>76</v>
      </c>
      <c r="C16" s="89"/>
      <c r="E16" t="s">
        <v>77</v>
      </c>
      <c r="F16" s="23">
        <v>0.3</v>
      </c>
      <c r="I16" s="25"/>
    </row>
    <row r="17" spans="1:9" x14ac:dyDescent="0.25">
      <c r="A17" s="91"/>
      <c r="B17" s="36"/>
      <c r="C17" s="40"/>
      <c r="F17" s="26"/>
      <c r="I17" s="25"/>
    </row>
    <row r="18" spans="1:9" ht="23.25" customHeight="1" x14ac:dyDescent="0.25">
      <c r="A18" s="38" t="s">
        <v>78</v>
      </c>
      <c r="B18" s="86" t="s">
        <v>77</v>
      </c>
      <c r="C18" s="87"/>
    </row>
    <row r="19" spans="1:9" ht="60" x14ac:dyDescent="0.25">
      <c r="A19" s="35" t="s">
        <v>80</v>
      </c>
      <c r="B19" s="98" t="s">
        <v>182</v>
      </c>
      <c r="C19" s="99"/>
    </row>
    <row r="20" spans="1:9" ht="15" customHeight="1" x14ac:dyDescent="0.25">
      <c r="A20" s="21" t="s">
        <v>81</v>
      </c>
      <c r="B20" s="95">
        <f>((C22+C23+C25+C26+C30+C28+C32+C34+C29+C33)-C37)*C36*C38</f>
        <v>163153092</v>
      </c>
      <c r="C20" s="95"/>
    </row>
    <row r="21" spans="1:9" x14ac:dyDescent="0.25">
      <c r="A21" s="7" t="s">
        <v>82</v>
      </c>
      <c r="B21" s="100" t="s">
        <v>71</v>
      </c>
      <c r="C21" s="101"/>
    </row>
    <row r="22" spans="1:9" x14ac:dyDescent="0.25">
      <c r="A22" s="82"/>
      <c r="B22" s="36" t="s">
        <v>72</v>
      </c>
      <c r="C22" s="31">
        <v>58153092</v>
      </c>
    </row>
    <row r="23" spans="1:9" x14ac:dyDescent="0.25">
      <c r="A23" s="83"/>
      <c r="B23" s="36" t="s">
        <v>73</v>
      </c>
      <c r="C23" s="31">
        <v>0</v>
      </c>
    </row>
    <row r="24" spans="1:9" x14ac:dyDescent="0.25">
      <c r="A24" s="83"/>
      <c r="B24" s="88" t="s">
        <v>74</v>
      </c>
      <c r="C24" s="89"/>
    </row>
    <row r="25" spans="1:9" x14ac:dyDescent="0.25">
      <c r="A25" s="83"/>
      <c r="B25" s="36" t="s">
        <v>116</v>
      </c>
      <c r="C25" s="31">
        <v>52500000</v>
      </c>
    </row>
    <row r="26" spans="1:9" ht="28.9" customHeight="1" x14ac:dyDescent="0.25">
      <c r="A26" s="83"/>
      <c r="B26" s="36" t="s">
        <v>179</v>
      </c>
      <c r="C26" s="31">
        <v>52500000</v>
      </c>
    </row>
    <row r="27" spans="1:9" x14ac:dyDescent="0.25">
      <c r="A27" s="83"/>
      <c r="B27" s="88" t="s">
        <v>147</v>
      </c>
      <c r="C27" s="89"/>
    </row>
    <row r="28" spans="1:9" x14ac:dyDescent="0.25">
      <c r="A28" s="83"/>
      <c r="B28" s="36" t="s">
        <v>155</v>
      </c>
      <c r="C28" s="31">
        <v>0</v>
      </c>
    </row>
    <row r="29" spans="1:9" x14ac:dyDescent="0.25">
      <c r="A29" s="83"/>
      <c r="B29" s="36" t="s">
        <v>72</v>
      </c>
      <c r="C29" s="31">
        <v>0</v>
      </c>
    </row>
    <row r="30" spans="1:9" x14ac:dyDescent="0.25">
      <c r="A30" s="83"/>
      <c r="B30" s="36" t="s">
        <v>73</v>
      </c>
      <c r="C30" s="31">
        <v>0</v>
      </c>
    </row>
    <row r="31" spans="1:9" x14ac:dyDescent="0.25">
      <c r="A31" s="83"/>
      <c r="B31" s="88" t="s">
        <v>148</v>
      </c>
      <c r="C31" s="89"/>
    </row>
    <row r="32" spans="1:9" x14ac:dyDescent="0.25">
      <c r="A32" s="83"/>
      <c r="B32" s="36"/>
      <c r="C32" s="31"/>
    </row>
    <row r="33" spans="1:3" x14ac:dyDescent="0.25">
      <c r="A33" s="83"/>
      <c r="B33" s="36" t="s">
        <v>72</v>
      </c>
      <c r="C33" s="31">
        <v>0</v>
      </c>
    </row>
    <row r="34" spans="1:3" x14ac:dyDescent="0.25">
      <c r="A34" s="83"/>
      <c r="B34" s="36" t="s">
        <v>73</v>
      </c>
      <c r="C34" s="31">
        <v>0</v>
      </c>
    </row>
    <row r="35" spans="1:3" x14ac:dyDescent="0.25">
      <c r="A35" s="83"/>
      <c r="B35" s="88" t="s">
        <v>135</v>
      </c>
      <c r="C35" s="89"/>
    </row>
    <row r="36" spans="1:3" x14ac:dyDescent="0.25">
      <c r="A36" s="83"/>
      <c r="B36" s="36" t="s">
        <v>151</v>
      </c>
      <c r="C36" s="32">
        <v>1</v>
      </c>
    </row>
    <row r="37" spans="1:3" x14ac:dyDescent="0.25">
      <c r="A37" s="83"/>
      <c r="B37" s="36" t="s">
        <v>136</v>
      </c>
      <c r="C37" s="33">
        <v>0</v>
      </c>
    </row>
    <row r="38" spans="1:3" x14ac:dyDescent="0.25">
      <c r="A38" s="83"/>
      <c r="B38" s="36" t="s">
        <v>154</v>
      </c>
      <c r="C38" s="32">
        <v>1</v>
      </c>
    </row>
    <row r="39" spans="1:3" x14ac:dyDescent="0.25">
      <c r="A39" s="24" t="s">
        <v>83</v>
      </c>
      <c r="B39" s="95">
        <f>IFERROR(B20*(VLOOKUP(B18,E15:F17,2,0)),16666)</f>
        <v>48945927.600000001</v>
      </c>
      <c r="C39" s="95"/>
    </row>
    <row r="40" spans="1:3" ht="93" customHeight="1" x14ac:dyDescent="0.25">
      <c r="A40" s="35" t="s">
        <v>149</v>
      </c>
      <c r="B40" s="96" t="s">
        <v>180</v>
      </c>
      <c r="C40" s="97"/>
    </row>
    <row r="41" spans="1:3" ht="211.5" customHeight="1" x14ac:dyDescent="0.25">
      <c r="A41" s="35" t="s">
        <v>84</v>
      </c>
      <c r="B41" s="93" t="s">
        <v>181</v>
      </c>
      <c r="C41" s="94"/>
    </row>
    <row r="42" spans="1:3" ht="25.9" customHeight="1" x14ac:dyDescent="0.25">
      <c r="A42" s="42" t="s">
        <v>140</v>
      </c>
      <c r="B42" s="42"/>
      <c r="C42" s="42"/>
    </row>
    <row r="43" spans="1:3" x14ac:dyDescent="0.25">
      <c r="A43" s="41" t="s">
        <v>141</v>
      </c>
      <c r="B43" s="92" t="s">
        <v>35</v>
      </c>
      <c r="C43" s="92"/>
    </row>
    <row r="44" spans="1:3" ht="40.9" customHeight="1" x14ac:dyDescent="0.25">
      <c r="A44" s="41" t="s">
        <v>139</v>
      </c>
      <c r="B44" s="92" t="s">
        <v>183</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8" t="s">
        <v>85</v>
      </c>
      <c r="B1" s="58"/>
      <c r="C1" s="58"/>
    </row>
    <row r="2" spans="1:3" x14ac:dyDescent="0.25">
      <c r="A2" s="20" t="s">
        <v>29</v>
      </c>
      <c r="B2" s="63" t="str">
        <f>'AUTOS NOTA 324'!B2:C2</f>
        <v>APJ32353- 053129407</v>
      </c>
      <c r="C2" s="64"/>
    </row>
    <row r="3" spans="1:3" x14ac:dyDescent="0.25">
      <c r="A3" s="5" t="s">
        <v>1</v>
      </c>
      <c r="B3" s="59" t="str">
        <f>'AUTOS  NOTA 322'!B2:C2</f>
        <v>73168-31-03-001-2024-00005-00</v>
      </c>
      <c r="C3" s="59"/>
    </row>
    <row r="4" spans="1:3" x14ac:dyDescent="0.25">
      <c r="A4" s="5" t="s">
        <v>2</v>
      </c>
      <c r="B4" s="59" t="str">
        <f>'AUTOS  NOTA 322'!B3:C3</f>
        <v>CIVIL DEL CIRCUITO DE CHAPARRAL - TOLIMA</v>
      </c>
      <c r="C4" s="59"/>
    </row>
    <row r="5" spans="1:3" x14ac:dyDescent="0.25">
      <c r="A5" s="5" t="s">
        <v>3</v>
      </c>
      <c r="B5" s="59" t="str">
        <f>'AUTOS  NOTA 322'!B4:C4</f>
        <v>JAMILTON TAFUR PALOMINO; HOLMAN EDUARDO RINCON SANCHEZ; ALLIANZ SEGUROS S.A.</v>
      </c>
      <c r="C5" s="59"/>
    </row>
    <row r="6" spans="1:3" ht="15" customHeight="1" x14ac:dyDescent="0.25">
      <c r="A6" s="5" t="s">
        <v>4</v>
      </c>
      <c r="B6" s="59" t="str">
        <f>'AUTOS  NOTA 322'!B5:C5</f>
        <v>FABIAN ANDRES HENAO VILLAMIL (VÍCTIMA DIRECTA); JUAN CARLOS HENAO ECHEVERRY (PADRE); MARTHA VILLAMIL MANCERA(MADRE); JORGE IVAN HENAO VILLAMIL(HERMANO)</v>
      </c>
      <c r="C6" s="59"/>
    </row>
    <row r="7" spans="1:3" ht="15" customHeight="1" x14ac:dyDescent="0.25">
      <c r="A7" s="5" t="s">
        <v>5</v>
      </c>
      <c r="B7" s="59" t="str">
        <f>'AUTOS  NOTA 322'!B6:C6</f>
        <v>DEMANDA DIRECTA</v>
      </c>
      <c r="C7" s="59"/>
    </row>
    <row r="8" spans="1:3" ht="15" customHeight="1" x14ac:dyDescent="0.25">
      <c r="A8" s="30" t="s">
        <v>118</v>
      </c>
      <c r="B8" s="59" t="str">
        <f>'AUTOS  NOTA 322'!B7:C8</f>
        <v>FABIAN ANDRES HENAO VILLAMIL</v>
      </c>
      <c r="C8" s="59"/>
    </row>
    <row r="9" spans="1:3" ht="19.149999999999999" customHeight="1" x14ac:dyDescent="0.25">
      <c r="A9" s="5" t="s">
        <v>119</v>
      </c>
      <c r="B9" s="59"/>
      <c r="C9" s="59"/>
    </row>
    <row r="10" spans="1:3" x14ac:dyDescent="0.25">
      <c r="A10" s="7" t="s">
        <v>82</v>
      </c>
      <c r="B10" s="104">
        <f>'AUTOS NOTA 324'!B20:C20</f>
        <v>163153092</v>
      </c>
      <c r="C10" s="104"/>
    </row>
    <row r="11" spans="1:3" x14ac:dyDescent="0.25">
      <c r="A11" s="7" t="s">
        <v>138</v>
      </c>
      <c r="B11" s="105">
        <f>'AUTOS NOTA 324'!B39:C39</f>
        <v>48945927.600000001</v>
      </c>
      <c r="C11" s="59"/>
    </row>
    <row r="12" spans="1:3" ht="30" x14ac:dyDescent="0.25">
      <c r="A12" s="7" t="s">
        <v>86</v>
      </c>
      <c r="B12" s="102"/>
      <c r="C12" s="103"/>
    </row>
    <row r="13" spans="1:3" ht="45" x14ac:dyDescent="0.25">
      <c r="A13" s="5" t="s">
        <v>87</v>
      </c>
      <c r="B13" s="59"/>
      <c r="C13" s="59"/>
    </row>
    <row r="14" spans="1:3" ht="45" x14ac:dyDescent="0.25">
      <c r="A14" s="5" t="s">
        <v>88</v>
      </c>
      <c r="B14" s="59"/>
      <c r="C14" s="59"/>
    </row>
    <row r="15" spans="1:3" x14ac:dyDescent="0.25">
      <c r="A15" s="5" t="s">
        <v>89</v>
      </c>
      <c r="B15" s="6"/>
      <c r="C15" s="6"/>
    </row>
    <row r="16" spans="1:3" x14ac:dyDescent="0.25">
      <c r="A16" s="7" t="s">
        <v>90</v>
      </c>
      <c r="B16" s="59"/>
      <c r="C16" s="59"/>
    </row>
    <row r="17" spans="1:3" x14ac:dyDescent="0.2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cp:lastPrinted>2024-05-03T19:24:39Z</cp:lastPrinted>
  <dcterms:created xsi:type="dcterms:W3CDTF">2020-12-07T14:41:17Z</dcterms:created>
  <dcterms:modified xsi:type="dcterms:W3CDTF">2024-05-06T16:49:52Z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