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Victor Barragán Gonzalez y otros/"/>
    </mc:Choice>
  </mc:AlternateContent>
  <xr:revisionPtr revIDLastSave="0" documentId="8_{06BA124C-8E74-414D-AE74-4F11A2A35D5B}" xr6:coauthVersionLast="47" xr6:coauthVersionMax="47" xr10:uidLastSave="{00000000-0000-0000-0000-000000000000}"/>
  <bookViews>
    <workbookView xWindow="-120" yWindow="-120" windowWidth="29040" windowHeight="15720" activeTab="1" xr2:uid="{00000000-000D-0000-FFFF-FFFF00000000}"/>
  </bookViews>
  <sheets>
    <sheet name="AUTOS  NOTA 322" sheetId="1" r:id="rId1"/>
    <sheet name="AUTOS NOTA 321" sheetId="7" r:id="rId2"/>
    <sheet name="AUTOS NOTA 324-478" sheetId="8" r:id="rId3"/>
    <sheet name="TASACION " sheetId="10" state="hidden" r:id="rId4"/>
    <sheet name="AUTOS NOTA 325" sheetId="9" r:id="rId5"/>
    <sheet name="CONCEPTO DE CONCILIACIÓN 330 " sheetId="11" r:id="rId6"/>
    <sheet name="CAMBIO DE CONTINGENCIA 423" sheetId="12" r:id="rId7"/>
    <sheet name="Hoja2" sheetId="6" state="hidden" r:id="rId8"/>
  </sheets>
  <externalReferences>
    <externalReference r:id="rId9"/>
    <externalReference r:id="rId10"/>
    <externalReference r:id="rId11"/>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40" i="8" s="1"/>
  <c r="B34" i="12"/>
  <c r="B15" i="12"/>
  <c r="B8" i="12"/>
  <c r="B7" i="12"/>
  <c r="B6" i="12"/>
  <c r="B5" i="12"/>
  <c r="B4" i="12"/>
  <c r="B3" i="12"/>
  <c r="B2" i="12"/>
  <c r="H23" i="11"/>
  <c r="H25" i="11" s="1"/>
  <c r="F22" i="11"/>
  <c r="F24" i="11" s="1"/>
  <c r="E22" i="11"/>
  <c r="E24" i="11" s="1"/>
  <c r="H21" i="11"/>
  <c r="G21" i="11"/>
  <c r="G23" i="11" s="1"/>
  <c r="G25" i="11" s="1"/>
  <c r="F21" i="11"/>
  <c r="F23" i="11" s="1"/>
  <c r="F25" i="11" s="1"/>
  <c r="E21" i="11"/>
  <c r="E23" i="11" s="1"/>
  <c r="E25" i="11" s="1"/>
  <c r="D21" i="11"/>
  <c r="D23" i="11" s="1"/>
  <c r="D25" i="11" s="1"/>
  <c r="H20" i="11"/>
  <c r="H22" i="11" s="1"/>
  <c r="H24" i="11" s="1"/>
  <c r="G20" i="11"/>
  <c r="G22" i="11" s="1"/>
  <c r="G24" i="11" s="1"/>
  <c r="F20" i="11"/>
  <c r="E20" i="11"/>
  <c r="D20" i="11"/>
  <c r="D22" i="11" s="1"/>
  <c r="D24" i="11" s="1"/>
  <c r="B9" i="11"/>
  <c r="B8" i="11"/>
  <c r="B7" i="11"/>
  <c r="B6" i="11"/>
  <c r="B5" i="11"/>
  <c r="B4" i="11"/>
  <c r="B3" i="11"/>
  <c r="B2" i="1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<sst xmlns="http://schemas.openxmlformats.org/spreadsheetml/2006/main" count="326" uniqueCount="220">
  <si>
    <t>SOLICITUD DE ANTECEDENTES -ABOGADO EXTERNO-</t>
  </si>
  <si>
    <t>Radicado(23 digitos)</t>
  </si>
  <si>
    <t>Juzgado</t>
  </si>
  <si>
    <t>Demandado</t>
  </si>
  <si>
    <t xml:space="preserve">Demandante </t>
  </si>
  <si>
    <t>Tipo de vinculacion compañía</t>
  </si>
  <si>
    <t xml:space="preserve">Situcion Laboral </t>
  </si>
  <si>
    <t xml:space="preserve">Ocupado-trabajador cuenta ajena </t>
  </si>
  <si>
    <t xml:space="preserve">Motociclista </t>
  </si>
  <si>
    <t>AMPARO A AFECTAR</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</si>
  <si>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</si>
  <si>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</si>
  <si>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</si>
  <si>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</si>
  <si>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</si>
  <si>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</si>
  <si>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</si>
  <si>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</si>
  <si>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</si>
  <si>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</si>
  <si>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</si>
  <si>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</si>
  <si>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</si>
  <si>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</si>
  <si>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</si>
  <si>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</si>
  <si>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</si>
  <si>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</si>
  <si>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</si>
  <si>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</si>
  <si>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</si>
  <si>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</si>
  <si>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</si>
  <si>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</si>
  <si>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</si>
  <si>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</si>
  <si>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</si>
  <si>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</si>
  <si>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</si>
  <si>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</si>
  <si>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</si>
  <si>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</si>
  <si>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</si>
  <si>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</si>
  <si>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</si>
  <si>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</si>
  <si>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</si>
  <si>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</si>
  <si>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</si>
  <si>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</si>
  <si>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</si>
  <si>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</si>
  <si>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</si>
  <si>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</si>
  <si>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</si>
  <si>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</si>
  <si>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</si>
  <si>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</si>
  <si>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</si>
  <si>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</si>
  <si>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</si>
  <si>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</si>
  <si>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</si>
  <si>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</si>
  <si>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</si>
  <si>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</si>
  <si>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</si>
  <si>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</si>
  <si>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</si>
  <si>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</si>
  <si>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</si>
  <si>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</si>
  <si>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</si>
  <si>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</si>
  <si>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</si>
  <si>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</si>
  <si>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</si>
  <si>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</si>
  <si>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</si>
  <si>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</si>
  <si>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</si>
  <si>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</si>
  <si>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</si>
  <si>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</si>
  <si>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</si>
  <si>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</si>
  <si>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</si>
  <si>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</si>
  <si>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</si>
  <si>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</si>
  <si>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</si>
  <si>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</si>
  <si>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</si>
  <si>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</si>
  <si>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</si>
  <si>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</si>
  <si>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</si>
  <si>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</si>
  <si>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</si>
  <si>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</si>
  <si>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</si>
  <si>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</si>
  <si>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</si>
  <si>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</si>
  <si>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</si>
  <si>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</si>
  <si>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</si>
  <si>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</si>
  <si>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</si>
  <si>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</si>
  <si>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</si>
  <si>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</si>
  <si>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</si>
  <si>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</si>
  <si>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OTROS</t>
  </si>
  <si>
    <t>DEDUCIBLE</t>
  </si>
  <si>
    <t>Reserva CIA</t>
  </si>
  <si>
    <t xml:space="preserve">SI </t>
  </si>
  <si>
    <t>ALLIANZ</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</si>
  <si>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</si>
  <si>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</si>
  <si>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</si>
  <si>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</si>
  <si>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</si>
  <si>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</si>
  <si>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</si>
  <si>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JUZGADO</t>
  </si>
  <si>
    <t xml:space="preserve">RCE LESIONES </t>
  </si>
  <si>
    <t>RCC LESIONES</t>
  </si>
  <si>
    <t>CONCURRENCIA</t>
  </si>
  <si>
    <r>
      <t xml:space="preserve">INDIQUE LA PLACA- </t>
    </r>
    <r>
      <rPr>
        <sz val="11"/>
        <color rgb="FFFF0000"/>
        <rFont val="Calibri"/>
        <family val="2"/>
        <scheme val="minor"/>
      </rPr>
      <t>SUSTITUYA</t>
    </r>
  </si>
  <si>
    <t xml:space="preserve">CONCEPTO DE CONCILIACIÓN 330 </t>
  </si>
  <si>
    <t xml:space="preserve">SUMA SOLICITADA </t>
  </si>
  <si>
    <t xml:space="preserve">COMENTARIOS ABOGADO INTERNO </t>
  </si>
  <si>
    <t>COMENTARIO OUT</t>
  </si>
  <si>
    <t>AUTORIZACION COMPAÑÍA SUMA</t>
  </si>
  <si>
    <t xml:space="preserve">AUTORIZACION COMPAÑÍA COMENTARIOS </t>
  </si>
  <si>
    <t>CAMBIO CONTINGENCIA PJ</t>
  </si>
  <si>
    <t xml:space="preserve">CONTINGENCIA ACTUAL </t>
  </si>
  <si>
    <t xml:space="preserve">CAMBIO DE CONTINGENCIA </t>
  </si>
  <si>
    <t xml:space="preserve">COMENTARIOS CAMBIO DE CONTINGENCIA </t>
  </si>
  <si>
    <t xml:space="preserve">ACTUALIZACION DE CONTINGENCIA  </t>
  </si>
  <si>
    <t>DEMANDADO</t>
  </si>
  <si>
    <t xml:space="preserve">DEMANDANTE </t>
  </si>
  <si>
    <t>TIPO DE VINCULACION COMPAÑÍA</t>
  </si>
  <si>
    <t xml:space="preserve">TIPO DE PERJUCIO </t>
  </si>
  <si>
    <t>INTERVINIENTE -NOMBRE DE LESIONADO O MUERTO (S) DEL PROCESO</t>
  </si>
  <si>
    <t xml:space="preserve">NUMERO DE IDENTIFICACION </t>
  </si>
  <si>
    <t xml:space="preserve">DOMICILIO </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</si>
  <si>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</si>
  <si>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</si>
  <si>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</si>
  <si>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</si>
  <si>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</si>
  <si>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</si>
  <si>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</si>
  <si>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</si>
  <si>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</si>
  <si>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</si>
  <si>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</si>
  <si>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FECHA DE LOS HECHOS</t>
  </si>
  <si>
    <t>FECHA DE SOLICITUD AUDIENCIA PREJUDICIAL</t>
  </si>
  <si>
    <t>FECHA DE AUDIENCIA PREJUDICIAL</t>
  </si>
  <si>
    <t>RADICADO(23 DIGITOS)</t>
  </si>
  <si>
    <t>ASEGURADO</t>
  </si>
  <si>
    <t>NIT ASEGURADO</t>
  </si>
  <si>
    <t>PLACA VEHÍCULO ASEGURADO (SI APLICA)</t>
  </si>
  <si>
    <t>NO. PÓLIZA VINCULADA</t>
  </si>
  <si>
    <t>FECHA DE ASIGNACIÓN</t>
  </si>
  <si>
    <t>FECHA DE NOTIFICACIÓN</t>
  </si>
  <si>
    <t>FECHA DE CONTESTACION 
*RECOMENDACIÓN: FECHA MÁXIMA PARA CONTESTAR LA DEMANDA ACORDE A LO ESTIÚLADO EN LA NORMA.</t>
  </si>
  <si>
    <t>PRIORIDAD DEL FONDO</t>
  </si>
  <si>
    <t>ANTIFRAUDE</t>
  </si>
  <si>
    <t>Validar si en proceso se presentan alguna de las siguientes situaciones :</t>
  </si>
  <si>
    <t>Descripción</t>
  </si>
  <si>
    <t>SI / NO</t>
  </si>
  <si>
    <t xml:space="preserve">En caso de ser afirmativo, explicar: </t>
  </si>
  <si>
    <r>
      <rPr>
        <b/>
        <sz val="10"/>
        <color theme="1"/>
        <rFont val="Century Gothic"/>
        <family val="2"/>
      </rPr>
      <t>PJ</t>
    </r>
    <r>
      <rPr>
        <sz val="10"/>
        <color theme="1"/>
        <rFont val="Century Gothic"/>
        <family val="2"/>
      </rPr>
      <t xml:space="preserve"> - Exageración pretensiones materiales (lucro cesante y daño emergente).</t>
    </r>
  </si>
  <si>
    <t>Diferencia entre el lucro cesante y daño emergente pretendidos por los demandantes en el proceso judicial Vs tasacion objetivada.</t>
  </si>
  <si>
    <r>
      <rPr>
        <b/>
        <sz val="10"/>
        <color theme="1"/>
        <rFont val="Century Gothic"/>
        <family val="2"/>
      </rPr>
      <t xml:space="preserve">PJ </t>
    </r>
    <r>
      <rPr>
        <sz val="10"/>
        <color theme="1"/>
        <rFont val="Century Gothic"/>
        <family val="2"/>
      </rPr>
      <t>- Lesiones/circunstancias sin relación o inconsistentes con los hechos demandados.</t>
    </r>
  </si>
  <si>
    <t>Diferencia entre la declaración del asegurado y el tercero; Asegurado no brinda información o se niega a entrevista; Reclamación  originada en supuestos accidentes sin testigos ni reportes; Incendio elementos de alta cuantía  o sucedido en circustancias extrañas; Hurto de articulos de alto costos debido a incineración de la propiedad, vehiuclo o bien; Lesiones y daños materiales sin acreditación y/o soporte.</t>
  </si>
  <si>
    <r>
      <rPr>
        <b/>
        <sz val="10"/>
        <color theme="1"/>
        <rFont val="Century Gothic"/>
        <family val="2"/>
      </rPr>
      <t xml:space="preserve">PJ </t>
    </r>
    <r>
      <rPr>
        <sz val="10"/>
        <color theme="1"/>
        <rFont val="Century Gothic"/>
        <family val="2"/>
      </rPr>
      <t>- Soportes de asegurados/terceros demandantes adulterados.</t>
    </r>
  </si>
  <si>
    <t>Documentos falsos aportados como pruabs; Vehículos con daños severos y no reportan lesionados; Médico de terceros (especializado), también está involucrado en otros diagnósticos;  ITP Irregularidad en el proceso de calificación; Diagnósticos médicos sin el debido sustento.</t>
  </si>
  <si>
    <r>
      <rPr>
        <b/>
        <sz val="10"/>
        <color theme="1"/>
        <rFont val="Century Gothic"/>
        <family val="2"/>
      </rPr>
      <t xml:space="preserve">PJ </t>
    </r>
    <r>
      <rPr>
        <sz val="10"/>
        <color theme="1"/>
        <rFont val="Century Gothic"/>
        <family val="2"/>
      </rPr>
      <t>- Demandantes involucrados en otros siniestros y procesos judiciales.</t>
    </r>
  </si>
  <si>
    <t xml:space="preserve">Procesos judiciales llevados a cabo en distintas ciudades con los mismos demandantes. </t>
  </si>
  <si>
    <r>
      <rPr>
        <b/>
        <sz val="10"/>
        <color theme="1"/>
        <rFont val="Century Gothic"/>
        <family val="2"/>
      </rPr>
      <t>PJ</t>
    </r>
    <r>
      <rPr>
        <sz val="10"/>
        <color theme="1"/>
        <rFont val="Century Gothic"/>
        <family val="2"/>
      </rPr>
      <t xml:space="preserve"> - Víctima involucrada en fraudes anteriores .</t>
    </r>
  </si>
  <si>
    <r>
      <rPr>
        <b/>
        <sz val="10"/>
        <color theme="1"/>
        <rFont val="Century Gothic"/>
        <family val="2"/>
      </rPr>
      <t>PJ</t>
    </r>
    <r>
      <rPr>
        <sz val="10"/>
        <color theme="1"/>
        <rFont val="Century Gothic"/>
        <family val="2"/>
      </rPr>
      <t xml:space="preserve"> - Relación/parentesco entre asegurado y tercero afectado.</t>
    </r>
  </si>
  <si>
    <t xml:space="preserve">Demandantes con vínculos consanguineos, de afinidad y/o amistad con el asegurado. </t>
  </si>
  <si>
    <r>
      <rPr>
        <b/>
        <sz val="10"/>
        <color theme="1"/>
        <rFont val="Century Gothic"/>
        <family val="2"/>
      </rPr>
      <t xml:space="preserve">PJ </t>
    </r>
    <r>
      <rPr>
        <sz val="10"/>
        <color theme="1"/>
        <rFont val="Century Gothic"/>
        <family val="2"/>
      </rPr>
      <t>- Sumas elevadas aseguradas con respecto a la ocupación desarrollada del asegurado.</t>
    </r>
  </si>
  <si>
    <t xml:space="preserve">Prima contratada alta comparada con los ingresos reales del asegurado; Valor del aseguro excesivo o con valor que supera lo devegado por el asegurado. </t>
  </si>
  <si>
    <r>
      <rPr>
        <b/>
        <sz val="10"/>
        <color theme="1"/>
        <rFont val="Century Gothic"/>
        <family val="2"/>
      </rPr>
      <t xml:space="preserve">PJ </t>
    </r>
    <r>
      <rPr>
        <sz val="10"/>
        <color theme="1"/>
        <rFont val="Century Gothic"/>
        <family val="2"/>
      </rPr>
      <t>- Reticencia</t>
    </r>
  </si>
  <si>
    <t>Lesiones y/o afectaciones del asegurado preexistentes.</t>
  </si>
  <si>
    <r>
      <rPr>
        <b/>
        <sz val="10"/>
        <color theme="1"/>
        <rFont val="Century Gothic"/>
        <family val="2"/>
      </rPr>
      <t>PJ</t>
    </r>
    <r>
      <rPr>
        <sz val="10"/>
        <color theme="1"/>
        <rFont val="Century Gothic"/>
        <family val="2"/>
      </rPr>
      <t xml:space="preserve"> - Reclamaciones presentadas durante la misma vigencia de la póliza por cisrcunsatancias similares. </t>
    </r>
  </si>
  <si>
    <t xml:space="preserve"> Múltiples reclamos por la misma pérdida y similar.</t>
  </si>
  <si>
    <r>
      <rPr>
        <b/>
        <sz val="10"/>
        <color theme="1"/>
        <rFont val="Century Gothic"/>
        <family val="2"/>
      </rPr>
      <t>PJ</t>
    </r>
    <r>
      <rPr>
        <sz val="10"/>
        <color theme="1"/>
        <rFont val="Century Gothic"/>
        <family val="2"/>
      </rPr>
      <t xml:space="preserve"> - El asegurado tiene más de un seguro de vida en la misma o con otras compañías.</t>
    </r>
  </si>
  <si>
    <t>Múltiples aseguramientos del mismo tipo.</t>
  </si>
  <si>
    <t>500063153001-2024-00021-00</t>
  </si>
  <si>
    <t>JUZGADO PRIMERO CIVIL DEL CIRCUITO DE ACACIAS</t>
  </si>
  <si>
    <t>MARIO NUMAEL CORTES SABOGAL; ALLIANZ
SEGUROS S.A</t>
  </si>
  <si>
    <t>VICTOR BARRAGAN GONZALEZ (VÍCTIMA), CAMILO ANDRES BARRAGAN GONZALEZ (HIJO VÍCTIMA), DIEGO FERNANDO BARRAGAN GONZALEZ (HIJO VÍCTIMA), MARIA EUGENIA GONZALEZ GOMEZ (COMPAÑERA PERMANENTE VÍCTIMA)</t>
  </si>
  <si>
    <t>VICTOR BARRAGAN GONZALEZ</t>
  </si>
  <si>
    <t>Calle 10 # 9-41 Urbanización las Villas, Guamal</t>
  </si>
  <si>
    <t>camilo.barragan0715@gmail.com</t>
  </si>
  <si>
    <t>DESCONOCIDO</t>
  </si>
  <si>
    <t>Octubre 23 de 1967</t>
  </si>
  <si>
    <t>55 años</t>
  </si>
  <si>
    <t>N/A</t>
  </si>
  <si>
    <t>1 (IPAT NO INDICA)</t>
  </si>
  <si>
    <t>Abril 5 de 2023</t>
  </si>
  <si>
    <t>NO HUBO, SE SOLICITARON MEDIDAS CAUTELARES</t>
  </si>
  <si>
    <t>1. El 5 de abril de 2023, a las 5:38 horas, el señor Víctor Barragán González circulaba en una motocicleta Suzuki modelo 2008 con placas ICC15B cuando fue impactado por una camioneta Mazda modelo 2022 con placas JSN178, conducida por Mario Manuel Cortes Sabogal, en la vía Acacías – Guamal en Meta.
2. En el lugar del accidente, la agente de tránsito Jessica Viviana Ruiz Rey, de la Secretaría de Tránsito y Transporte de Guamal, realizó el Informe Policial de Accidente, asignando una hipótesis de "giro brusco" al vehículo de placas JSN178 e "impericia en el manejo" a la motocicleta de placas ICC15B.
3. Debido al accidente, Víctor Barragán González fue trasladado al Hospital Local de Guamal, donde fue diagnosticado con varias lesiones, incluyendo traumatismo superficial en la cabeza, heridas en la nariz y párpado, contusiones en el hombro y brazo, y fractura de los huesos nasales.
4. El señor Barragán fue evaluado por el Instituto Nacional de Medicina Legal y Ciencias Forenses, donde se le otorgó una incapacidad médico-legal definitiva de 31 días y se determinó que tiene una deformidad física permanente en el rostro.
5. La Junta de Calificación de Invalidez del Meta valoró al señor Barragán y determinó una pérdida de capacidad laboral del 9%, atribuible a las lesiones sufridas en el accidente.</t>
  </si>
  <si>
    <t>MARIO NUMAEL CORTES SABOGAL</t>
  </si>
  <si>
    <t>023147309 / 0</t>
  </si>
  <si>
    <t>JSN178</t>
  </si>
  <si>
    <t>OCTUBRE 28 DE 2024</t>
  </si>
  <si>
    <t>FEBRERO 28 DE 2024</t>
  </si>
  <si>
    <t>NOVIEMBRE 28 DE 2024</t>
  </si>
  <si>
    <t>125506006- 214414</t>
  </si>
  <si>
    <t>06/09/2022 hasta las 24:00 horas del
05/09/2023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</si>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</sst>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44" formatCode="_-&quot;$&quot;\ * #,##0.00_-;\-&quot;$&quot;\ * #,##0.00_-;_-&quot;$&quot;\ *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b/>
      <sz val="20"/>
      <color theme="0"/>
      <name val="Calibri"/>
      <family val="2"/>
      <scheme val="minor"/>
    </font>
    <font>
      <sz val="10"/>
      <name val="Calibri"/>
      <family val="2"/>
      <scheme val="minor"/>
    </font>
    <font>
      <b/>
      <sz val="10"/>
      <color theme="0"/>
      <name val="Century Gothic"/>
      <family val="2"/>
    </font>
    <font>
      <sz val="10"/>
      <color theme="1"/>
      <name val="Century Gothic"/>
      <family val="2"/>
    </font>
    <font>
      <b/>
      <sz val="10"/>
      <color theme="1"/>
      <name val="Century Gothic"/>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00206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44" fontId="1" fillId="0" borderId="0" applyFont="0" applyFill="0" applyBorder="0" applyAlignment="0" applyProtection="0"/>
  </cellStyleXfs>
  <cellXfs count="12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2" fillId="0" borderId="2" xfId="0" applyFont="1" applyBorder="1" applyAlignment="1">
      <alignment horizontal="justify" vertical="top"/>
    </xf>
    <xf numFmtId="0" fontId="0" fillId="0" borderId="0" xfId="0" applyProtection="1">
      <protection locked="0"/>
    </xf>
    <xf numFmtId="9" fontId="0" fillId="0" borderId="0" xfId="2" applyFont="1" applyProtection="1">
      <protection locked="0"/>
    </xf>
    <xf numFmtId="9" fontId="0" fillId="0" borderId="0" xfId="0" applyNumberFormat="1" applyProtection="1">
      <protection locked="0"/>
    </xf>
    <xf numFmtId="42" fontId="0" fillId="0" borderId="0" xfId="0" applyNumberFormat="1" applyProtection="1">
      <protection locked="0"/>
    </xf>
    <xf numFmtId="9" fontId="0" fillId="0" borderId="0" xfId="1" applyNumberFormat="1" applyFont="1" applyProtection="1">
      <protection locked="0"/>
    </xf>
    <xf numFmtId="0" fontId="2" fillId="4" borderId="4" xfId="0" applyFont="1" applyFill="1" applyBorder="1" applyAlignment="1" applyProtection="1">
      <alignment horizontal="justify" vertical="top" wrapText="1"/>
      <protection locked="0"/>
    </xf>
    <xf numFmtId="0" fontId="5" fillId="2" borderId="8" xfId="0" applyFont="1" applyFill="1" applyBorder="1" applyAlignment="1" applyProtection="1">
      <alignment horizontal="justify" vertical="top"/>
      <protection locked="0"/>
    </xf>
    <xf numFmtId="0" fontId="11" fillId="8" borderId="9" xfId="0" applyFont="1" applyFill="1" applyBorder="1" applyAlignment="1" applyProtection="1">
      <alignment horizontal="center" vertical="center" wrapText="1"/>
      <protection locked="0"/>
    </xf>
    <xf numFmtId="0" fontId="11" fillId="8" borderId="10" xfId="0" applyFont="1" applyFill="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1" xfId="0" applyFont="1" applyBorder="1" applyAlignment="1" applyProtection="1">
      <alignment horizontal="center" vertical="center"/>
      <protection locked="0"/>
    </xf>
    <xf numFmtId="0" fontId="12" fillId="0" borderId="1" xfId="0" applyFont="1" applyBorder="1" applyAlignment="1" applyProtection="1">
      <alignment horizontal="left" vertical="center"/>
      <protection locked="0"/>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0" borderId="1" xfId="0" applyBorder="1" applyAlignment="1">
      <alignment horizontal="justify" vertical="top" wrapText="1"/>
    </xf>
    <xf numFmtId="0" fontId="7" fillId="0" borderId="1" xfId="3"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9"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9" fillId="2" borderId="4" xfId="0" applyFont="1" applyFill="1" applyBorder="1" applyAlignment="1">
      <alignment horizontal="center" vertical="top"/>
    </xf>
    <xf numFmtId="0" fontId="2" fillId="0" borderId="2" xfId="0" applyFont="1" applyBorder="1" applyAlignment="1">
      <alignment horizontal="center" vertical="top"/>
    </xf>
    <xf numFmtId="0" fontId="2" fillId="0" borderId="3" xfId="0" applyFont="1"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9" fillId="2" borderId="15" xfId="0" applyFont="1" applyFill="1" applyBorder="1" applyAlignment="1" applyProtection="1">
      <alignment horizontal="center" vertical="top"/>
      <protection locked="0"/>
    </xf>
    <xf numFmtId="0" fontId="10" fillId="7" borderId="4" xfId="0" applyFont="1" applyFill="1" applyBorder="1" applyAlignment="1" applyProtection="1">
      <alignment horizontal="center" vertical="top"/>
      <protection locked="0"/>
    </xf>
    <xf numFmtId="42" fontId="0" fillId="5" borderId="2" xfId="1" applyFont="1" applyFill="1" applyBorder="1" applyAlignment="1" applyProtection="1">
      <alignment horizontal="justify" vertical="top"/>
    </xf>
    <xf numFmtId="42" fontId="0" fillId="5" borderId="3" xfId="1" applyFont="1" applyFill="1" applyBorder="1" applyAlignment="1" applyProtection="1">
      <alignment horizontal="justify" vertical="top"/>
    </xf>
    <xf numFmtId="0" fontId="9" fillId="2" borderId="4" xfId="0" applyFont="1" applyFill="1" applyBorder="1" applyAlignment="1" applyProtection="1">
      <alignment horizontal="center"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0" fontId="0" fillId="5" borderId="1" xfId="0" applyFill="1" applyBorder="1" applyAlignment="1">
      <alignment horizontal="justify" vertical="top"/>
    </xf>
    <xf numFmtId="44" fontId="0" fillId="5" borderId="1" xfId="4" applyFont="1" applyFill="1" applyBorder="1" applyAlignment="1">
      <alignment horizontal="center"/>
    </xf>
    <xf numFmtId="0" fontId="2" fillId="0" borderId="4" xfId="0" applyFont="1" applyBorder="1" applyAlignment="1">
      <alignment horizontal="center" vertical="top"/>
    </xf>
    <xf numFmtId="0" fontId="2" fillId="0" borderId="6" xfId="0" applyFont="1" applyBorder="1" applyAlignment="1">
      <alignment horizontal="center" vertical="top"/>
    </xf>
    <xf numFmtId="0" fontId="3" fillId="2" borderId="4" xfId="0" applyFont="1" applyFill="1" applyBorder="1" applyAlignment="1">
      <alignment horizontal="center" vertical="top"/>
    </xf>
    <xf numFmtId="42" fontId="0" fillId="5" borderId="4" xfId="1" applyFont="1" applyFill="1" applyBorder="1" applyAlignment="1" applyProtection="1">
      <alignment horizontal="center" vertical="top"/>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cellXfs>
  <cellStyles count="5">
    <cellStyle name="Hipervínculo" xfId="3" builtinId="8"/>
    <cellStyle name="Moneda" xfId="4" builtinId="4"/>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AppData\Local\Microsoft\Windows\INetCache\Content.Outlook\6U4382SS\INFORME%20INICIAL%20AUTOS%202023.xlsx" TargetMode="External"/><Relationship Id="rId1" Type="http://schemas.openxmlformats.org/officeDocument/2006/relationships/externalLinkPath" Target="/Users/ce02653/AppData/Local/Microsoft/Windows/INetCache/Content.Outlook/6U4382SS/INFORME%20INICIAL%20AUTOS%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allianzms-my.sharepoint.com/personal/gina_garcia_allianz_co/Documents/AUTOS/PROYECTOS/2024/PJ%202024/INFORME%20INICIAL%20GENERALES%202024%20OUT.xlsx" TargetMode="External"/><Relationship Id="rId1" Type="http://schemas.openxmlformats.org/officeDocument/2006/relationships/externalLinkPath" Target="/personal/gina_garcia_allianz_co/Documents/AUTOS/PROYECTOS/2024/PJ%202024/INFORME%20INICIAL%20GENERALES%202024%20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ES NOTA 322"/>
      <sheetName val="GENERALES NOTA 321"/>
      <sheetName val="GENERALES  NOTA 324 -478"/>
      <sheetName val="GENERALES NOTA 325"/>
      <sheetName val="CONCEPTO DE CONCILIACIÓN 330 "/>
      <sheetName val="CAMBIO DE CONTINGENCIA 423"/>
      <sheetName val="Hoja1"/>
      <sheetName val="Hoja2"/>
    </sheetNames>
    <sheetDataSet>
      <sheetData sheetId="0">
        <row r="2">
          <cell r="B2" t="str">
            <v xml:space="preserve">Radicado </v>
          </cell>
          <cell r="C2"/>
        </row>
        <row r="3">
          <cell r="B3" t="str">
            <v>JUZGADO</v>
          </cell>
          <cell r="C3"/>
        </row>
        <row r="4">
          <cell r="B4" t="str">
            <v xml:space="preserve">NOMBRE Y APELLIDOS DE  LOS DEMANDADOS </v>
          </cell>
          <cell r="C4"/>
        </row>
        <row r="5">
          <cell r="B5" t="str">
            <v>COLOCAR LOS NOMBRES Y APELLIDOS, SU CALIDAD (HERMANO, HIJO ETC)  PARA LOS CONYUGES E HIJOS COLOCAR LA FECHA DE NACIMIENTO.</v>
          </cell>
          <cell r="C5"/>
        </row>
        <row r="6">
          <cell r="B6" t="str">
            <v>LLAMADA EN GARANTIA</v>
          </cell>
          <cell r="C6"/>
        </row>
      </sheetData>
      <sheetData sheetId="1"/>
      <sheetData sheetId="2">
        <row r="17">
          <cell r="B17">
            <v>100000000</v>
          </cell>
          <cell r="C17"/>
        </row>
      </sheetData>
      <sheetData sheetId="3">
        <row r="8">
          <cell r="B8" t="str">
            <v>PROBABLE GENERALES</v>
          </cell>
          <cell r="C8"/>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amilo.barragan0715@g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85" zoomScaleNormal="85" workbookViewId="0">
      <selection activeCell="B25" sqref="B25:C27"/>
    </sheetView>
  </sheetViews>
  <sheetFormatPr baseColWidth="10" defaultColWidth="0" defaultRowHeight="15" x14ac:dyDescent="0.25"/>
  <cols>
    <col min="1" max="1" width="69.140625" style="8" customWidth="1"/>
    <col min="2" max="2" width="55.140625" style="8" customWidth="1"/>
    <col min="3" max="3" width="108.85546875" style="8" customWidth="1"/>
    <col min="4" max="16384" width="11.42578125" style="2" hidden="1"/>
  </cols>
  <sheetData>
    <row r="1" spans="1:3" ht="26.25" x14ac:dyDescent="0.25">
      <c r="A1" s="62" t="s">
        <v>0</v>
      </c>
      <c r="B1" s="62"/>
      <c r="C1" s="62"/>
    </row>
    <row r="2" spans="1:3" x14ac:dyDescent="0.25">
      <c r="A2" s="5" t="s">
        <v>163</v>
      </c>
      <c r="B2" s="65" t="s">
        <v>196</v>
      </c>
      <c r="C2" s="66"/>
    </row>
    <row r="3" spans="1:3" x14ac:dyDescent="0.25">
      <c r="A3" s="5" t="s">
        <v>126</v>
      </c>
      <c r="B3" s="63" t="s">
        <v>197</v>
      </c>
      <c r="C3" s="64"/>
    </row>
    <row r="4" spans="1:3" x14ac:dyDescent="0.25">
      <c r="A4" s="5" t="s">
        <v>142</v>
      </c>
      <c r="B4" s="67" t="s">
        <v>198</v>
      </c>
      <c r="C4" s="64"/>
    </row>
    <row r="5" spans="1:3" ht="31.5" customHeight="1" x14ac:dyDescent="0.25">
      <c r="A5" s="5" t="s">
        <v>143</v>
      </c>
      <c r="B5" s="63" t="s">
        <v>199</v>
      </c>
      <c r="C5" s="64"/>
    </row>
    <row r="6" spans="1:3" x14ac:dyDescent="0.25">
      <c r="A6" s="5" t="s">
        <v>144</v>
      </c>
      <c r="B6" s="58" t="s">
        <v>104</v>
      </c>
      <c r="C6" s="58"/>
    </row>
    <row r="7" spans="1:3" x14ac:dyDescent="0.25">
      <c r="A7" s="25" t="s">
        <v>145</v>
      </c>
      <c r="B7" s="63" t="s">
        <v>127</v>
      </c>
      <c r="C7" s="64"/>
    </row>
    <row r="8" spans="1:3" ht="23.1" customHeight="1" x14ac:dyDescent="0.25">
      <c r="A8" s="26" t="s">
        <v>146</v>
      </c>
      <c r="B8" s="58" t="s">
        <v>200</v>
      </c>
      <c r="C8" s="58"/>
    </row>
    <row r="9" spans="1:3" x14ac:dyDescent="0.25">
      <c r="A9" s="26" t="s">
        <v>147</v>
      </c>
      <c r="B9" s="58">
        <v>17445992</v>
      </c>
      <c r="C9" s="58"/>
    </row>
    <row r="10" spans="1:3" x14ac:dyDescent="0.25">
      <c r="A10" s="26" t="s">
        <v>148</v>
      </c>
      <c r="B10" s="56" t="s">
        <v>201</v>
      </c>
      <c r="C10" s="56"/>
    </row>
    <row r="11" spans="1:3" ht="30" customHeight="1" x14ac:dyDescent="0.25">
      <c r="A11" s="27" t="s">
        <v>149</v>
      </c>
      <c r="B11" s="56">
        <v>3132449066</v>
      </c>
      <c r="C11" s="56"/>
    </row>
    <row r="12" spans="1:3" ht="30" customHeight="1" x14ac:dyDescent="0.25">
      <c r="A12" s="5" t="s">
        <v>150</v>
      </c>
      <c r="B12" s="57" t="s">
        <v>202</v>
      </c>
      <c r="C12" s="56"/>
    </row>
    <row r="13" spans="1:3" x14ac:dyDescent="0.25">
      <c r="A13" s="5" t="s">
        <v>151</v>
      </c>
      <c r="B13" s="58" t="s">
        <v>203</v>
      </c>
      <c r="C13" s="58"/>
    </row>
    <row r="14" spans="1:3" x14ac:dyDescent="0.25">
      <c r="A14" s="5" t="s">
        <v>152</v>
      </c>
      <c r="B14" s="59" t="s">
        <v>204</v>
      </c>
      <c r="C14" s="58"/>
    </row>
    <row r="15" spans="1:3" x14ac:dyDescent="0.25">
      <c r="A15" s="5" t="s">
        <v>153</v>
      </c>
      <c r="B15" s="58" t="s">
        <v>205</v>
      </c>
      <c r="C15" s="58"/>
    </row>
    <row r="16" spans="1:3" x14ac:dyDescent="0.25">
      <c r="A16" s="5" t="s">
        <v>154</v>
      </c>
      <c r="B16" s="58" t="s">
        <v>206</v>
      </c>
      <c r="C16" s="58"/>
    </row>
    <row r="17" spans="1:3" ht="15" customHeight="1" x14ac:dyDescent="0.25">
      <c r="A17" s="5" t="s">
        <v>155</v>
      </c>
      <c r="B17" s="56" t="s">
        <v>85</v>
      </c>
      <c r="C17" s="56"/>
    </row>
    <row r="18" spans="1:3" x14ac:dyDescent="0.25">
      <c r="A18" s="5" t="s">
        <v>156</v>
      </c>
      <c r="B18" s="58" t="s">
        <v>203</v>
      </c>
      <c r="C18" s="58"/>
    </row>
    <row r="19" spans="1:3" ht="18.75" customHeight="1" x14ac:dyDescent="0.25">
      <c r="A19" s="5" t="s">
        <v>157</v>
      </c>
      <c r="B19" s="58" t="s">
        <v>203</v>
      </c>
      <c r="C19" s="58"/>
    </row>
    <row r="20" spans="1:3" x14ac:dyDescent="0.25">
      <c r="A20" s="5" t="s">
        <v>158</v>
      </c>
      <c r="B20" s="58" t="s">
        <v>207</v>
      </c>
      <c r="C20" s="58"/>
    </row>
    <row r="21" spans="1:3" ht="17.25" customHeight="1" x14ac:dyDescent="0.25">
      <c r="A21" s="5" t="s">
        <v>159</v>
      </c>
      <c r="B21" s="56" t="s">
        <v>8</v>
      </c>
      <c r="C21" s="56"/>
    </row>
    <row r="22" spans="1:3" x14ac:dyDescent="0.25">
      <c r="A22" s="26" t="s">
        <v>160</v>
      </c>
      <c r="B22" s="53" t="s">
        <v>208</v>
      </c>
      <c r="C22" s="53"/>
    </row>
    <row r="23" spans="1:3" x14ac:dyDescent="0.25">
      <c r="A23" s="26" t="s">
        <v>161</v>
      </c>
      <c r="B23" s="55" t="s">
        <v>209</v>
      </c>
      <c r="C23" s="53"/>
    </row>
    <row r="24" spans="1:3" x14ac:dyDescent="0.25">
      <c r="A24" s="26" t="s">
        <v>162</v>
      </c>
      <c r="B24" s="55" t="s">
        <v>209</v>
      </c>
      <c r="C24" s="53"/>
    </row>
    <row r="25" spans="1:3" x14ac:dyDescent="0.25">
      <c r="A25" s="68" t="s">
        <v>120</v>
      </c>
      <c r="B25" s="53" t="s">
        <v>210</v>
      </c>
      <c r="C25" s="54"/>
    </row>
    <row r="26" spans="1:3" x14ac:dyDescent="0.25">
      <c r="A26" s="68"/>
      <c r="B26" s="54"/>
      <c r="C26" s="54"/>
    </row>
    <row r="27" spans="1:3" ht="100.5" customHeight="1" x14ac:dyDescent="0.25">
      <c r="A27" s="68"/>
      <c r="B27" s="54"/>
      <c r="C27" s="54"/>
    </row>
    <row r="28" spans="1:3" x14ac:dyDescent="0.25">
      <c r="A28" s="26" t="s">
        <v>164</v>
      </c>
      <c r="B28" s="54" t="s">
        <v>211</v>
      </c>
      <c r="C28" s="54"/>
    </row>
    <row r="29" spans="1:3" x14ac:dyDescent="0.25">
      <c r="A29" s="26" t="s">
        <v>165</v>
      </c>
      <c r="B29" s="54">
        <v>80164349</v>
      </c>
      <c r="C29" s="54"/>
    </row>
    <row r="30" spans="1:3" x14ac:dyDescent="0.25">
      <c r="A30" s="26" t="s">
        <v>166</v>
      </c>
      <c r="B30" s="54" t="s">
        <v>213</v>
      </c>
      <c r="C30" s="54"/>
    </row>
    <row r="31" spans="1:3" x14ac:dyDescent="0.25">
      <c r="A31" s="26" t="s">
        <v>167</v>
      </c>
      <c r="B31" s="54" t="s">
        <v>212</v>
      </c>
      <c r="C31" s="54"/>
    </row>
    <row r="32" spans="1:3" x14ac:dyDescent="0.25">
      <c r="A32" s="26" t="s">
        <v>168</v>
      </c>
      <c r="B32" s="60" t="s">
        <v>215</v>
      </c>
      <c r="C32" s="61"/>
    </row>
    <row r="33" spans="1:3" x14ac:dyDescent="0.25">
      <c r="A33" s="5" t="s">
        <v>169</v>
      </c>
      <c r="B33" s="59" t="s">
        <v>214</v>
      </c>
      <c r="C33" s="59"/>
    </row>
    <row r="34" spans="1:3" ht="45" x14ac:dyDescent="0.25">
      <c r="A34" s="5" t="s">
        <v>170</v>
      </c>
      <c r="B34" s="59" t="s">
        <v>216</v>
      </c>
      <c r="C34" s="58"/>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hyperlinks>
    <hyperlink ref="B12" r:id="rId1" xr:uid="{39DE34CE-B9E9-4AE8-B177-100C2C7F1088}"/>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abSelected="1" zoomScaleNormal="100" workbookViewId="0">
      <selection activeCell="C32" sqref="C3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26.25" x14ac:dyDescent="0.25">
      <c r="A1" s="69" t="s">
        <v>10</v>
      </c>
      <c r="B1" s="69"/>
      <c r="C1" s="69"/>
    </row>
    <row r="2" spans="1:3" ht="15.75" customHeight="1" x14ac:dyDescent="0.25">
      <c r="A2" s="20" t="s">
        <v>11</v>
      </c>
      <c r="B2" s="70" t="s">
        <v>217</v>
      </c>
      <c r="C2" s="71"/>
    </row>
    <row r="3" spans="1:3" s="2" customFormat="1" x14ac:dyDescent="0.25">
      <c r="A3" s="5" t="s">
        <v>1</v>
      </c>
      <c r="B3" s="58" t="str">
        <f>'AUTOS  NOTA 322'!B2:C2</f>
        <v>500063153001-2024-00021-00</v>
      </c>
      <c r="C3" s="58"/>
    </row>
    <row r="4" spans="1:3" s="2" customFormat="1" x14ac:dyDescent="0.25">
      <c r="A4" s="5" t="s">
        <v>2</v>
      </c>
      <c r="B4" s="58" t="str">
        <f>'AUTOS  NOTA 322'!B3:C3</f>
        <v>JUZGADO PRIMERO CIVIL DEL CIRCUITO DE ACACIAS</v>
      </c>
      <c r="C4" s="58"/>
    </row>
    <row r="5" spans="1:3" s="2" customFormat="1" x14ac:dyDescent="0.25">
      <c r="A5" s="5" t="s">
        <v>3</v>
      </c>
      <c r="B5" s="58" t="str">
        <f>'AUTOS  NOTA 322'!B4:C4</f>
        <v>MARIO NUMAEL CORTES SABOGAL; ALLIANZ
SEGUROS S.A</v>
      </c>
      <c r="C5" s="58"/>
    </row>
    <row r="6" spans="1:3" s="2" customFormat="1" x14ac:dyDescent="0.25">
      <c r="A6" s="5" t="s">
        <v>4</v>
      </c>
      <c r="B6" s="58" t="str">
        <f>'AUTOS  NOTA 322'!B5:C5</f>
        <v>VICTOR BARRAGAN GONZALEZ (VÍCTIMA), CAMILO ANDRES BARRAGAN GONZALEZ (HIJO VÍCTIMA), DIEGO FERNANDO BARRAGAN GONZALEZ (HIJO VÍCTIMA), MARIA EUGENIA GONZALEZ GOMEZ (COMPAÑERA PERMANENTE VÍCTIMA)</v>
      </c>
      <c r="C6" s="58"/>
    </row>
    <row r="7" spans="1:3" s="2" customFormat="1" x14ac:dyDescent="0.25">
      <c r="A7" s="5" t="s">
        <v>5</v>
      </c>
      <c r="B7" s="58" t="str">
        <f>'AUTOS  NOTA 322'!B6:C6</f>
        <v>DEMANDA DIRECTA</v>
      </c>
      <c r="C7" s="58"/>
    </row>
    <row r="8" spans="1:3" s="2" customFormat="1" x14ac:dyDescent="0.25">
      <c r="A8" s="29" t="s">
        <v>101</v>
      </c>
      <c r="B8" s="58" t="str">
        <f>'AUTOS  NOTA 322'!B7:C8</f>
        <v>VICTOR BARRAGAN GONZALEZ</v>
      </c>
      <c r="C8" s="58"/>
    </row>
    <row r="9" spans="1:3" x14ac:dyDescent="0.25">
      <c r="A9" s="20" t="s">
        <v>12</v>
      </c>
      <c r="B9" s="58" t="s">
        <v>212</v>
      </c>
      <c r="C9" s="58"/>
    </row>
    <row r="10" spans="1:3" x14ac:dyDescent="0.25">
      <c r="A10" s="20" t="s">
        <v>9</v>
      </c>
      <c r="B10" s="58" t="s">
        <v>127</v>
      </c>
      <c r="C10" s="58"/>
    </row>
    <row r="11" spans="1:3" x14ac:dyDescent="0.25">
      <c r="A11" s="20" t="s">
        <v>13</v>
      </c>
      <c r="B11" s="84">
        <v>4000000000</v>
      </c>
      <c r="C11" s="85"/>
    </row>
    <row r="12" spans="1:3" x14ac:dyDescent="0.25">
      <c r="A12" s="20" t="s">
        <v>115</v>
      </c>
      <c r="B12" s="84">
        <v>0</v>
      </c>
      <c r="C12" s="85"/>
    </row>
    <row r="13" spans="1:3" x14ac:dyDescent="0.25">
      <c r="A13" s="20" t="s">
        <v>14</v>
      </c>
      <c r="B13" s="63" t="s">
        <v>76</v>
      </c>
      <c r="C13" s="64"/>
    </row>
    <row r="14" spans="1:3" x14ac:dyDescent="0.25">
      <c r="A14" s="20" t="s">
        <v>15</v>
      </c>
      <c r="B14" s="56" t="s">
        <v>218</v>
      </c>
      <c r="C14" s="58"/>
    </row>
    <row r="15" spans="1:3" x14ac:dyDescent="0.25">
      <c r="A15" s="20" t="s">
        <v>16</v>
      </c>
      <c r="B15" s="58" t="s">
        <v>17</v>
      </c>
      <c r="C15" s="58"/>
    </row>
    <row r="16" spans="1:3" x14ac:dyDescent="0.25">
      <c r="A16" s="20" t="s">
        <v>18</v>
      </c>
      <c r="B16" s="58" t="s">
        <v>17</v>
      </c>
      <c r="C16" s="58"/>
    </row>
    <row r="17" spans="1:3" x14ac:dyDescent="0.25">
      <c r="A17" s="86" t="s">
        <v>19</v>
      </c>
      <c r="B17" s="58" t="s">
        <v>77</v>
      </c>
      <c r="C17" s="58"/>
    </row>
    <row r="18" spans="1:3" x14ac:dyDescent="0.25">
      <c r="A18" s="87"/>
      <c r="B18" s="10" t="s">
        <v>21</v>
      </c>
      <c r="C18" s="10" t="s">
        <v>22</v>
      </c>
    </row>
    <row r="19" spans="1:3" x14ac:dyDescent="0.25">
      <c r="A19" s="87"/>
      <c r="B19" s="6" t="s">
        <v>118</v>
      </c>
      <c r="C19" s="6"/>
    </row>
    <row r="20" spans="1:3" x14ac:dyDescent="0.25">
      <c r="A20" s="87"/>
      <c r="B20" s="6"/>
      <c r="C20" s="6"/>
    </row>
    <row r="21" spans="1:3" x14ac:dyDescent="0.25">
      <c r="A21" s="88"/>
      <c r="B21" s="6"/>
      <c r="C21" s="6"/>
    </row>
    <row r="22" spans="1:3" x14ac:dyDescent="0.25">
      <c r="A22" s="20" t="s">
        <v>23</v>
      </c>
      <c r="B22" s="58" t="s">
        <v>27</v>
      </c>
      <c r="C22" s="58"/>
    </row>
    <row r="23" spans="1:3" x14ac:dyDescent="0.25">
      <c r="A23" s="20" t="s">
        <v>24</v>
      </c>
      <c r="B23" s="89" t="s">
        <v>27</v>
      </c>
      <c r="C23" s="90"/>
    </row>
    <row r="24" spans="1:3" x14ac:dyDescent="0.25">
      <c r="A24" s="20" t="s">
        <v>25</v>
      </c>
      <c r="B24" s="58" t="s">
        <v>88</v>
      </c>
      <c r="C24" s="58"/>
    </row>
    <row r="25" spans="1:3" x14ac:dyDescent="0.25">
      <c r="A25" s="20" t="s">
        <v>26</v>
      </c>
      <c r="B25" s="58" t="s">
        <v>17</v>
      </c>
      <c r="C25" s="58"/>
    </row>
    <row r="26" spans="1:3" x14ac:dyDescent="0.25">
      <c r="A26" s="20" t="s">
        <v>28</v>
      </c>
      <c r="B26" s="58">
        <v>2000000</v>
      </c>
      <c r="C26" s="58"/>
    </row>
    <row r="27" spans="1:3" x14ac:dyDescent="0.25">
      <c r="A27" s="19" t="s">
        <v>29</v>
      </c>
      <c r="B27" s="58" t="s">
        <v>27</v>
      </c>
      <c r="C27" s="58"/>
    </row>
    <row r="28" spans="1:3" x14ac:dyDescent="0.25">
      <c r="A28" s="72" t="s">
        <v>30</v>
      </c>
      <c r="B28" s="72"/>
      <c r="C28" s="72"/>
    </row>
    <row r="29" spans="1:3" x14ac:dyDescent="0.25">
      <c r="A29" s="82" t="s">
        <v>31</v>
      </c>
      <c r="B29" s="83"/>
      <c r="C29" s="11" t="s">
        <v>219</v>
      </c>
    </row>
    <row r="30" spans="1:3" x14ac:dyDescent="0.25">
      <c r="A30" s="82" t="s">
        <v>32</v>
      </c>
      <c r="B30" s="83"/>
      <c r="C30" s="11" t="s">
        <v>219</v>
      </c>
    </row>
    <row r="31" spans="1:3" x14ac:dyDescent="0.25">
      <c r="A31" s="82" t="s">
        <v>33</v>
      </c>
      <c r="B31" s="83"/>
      <c r="C31" s="12" t="s">
        <v>219</v>
      </c>
    </row>
    <row r="32" spans="1:3" x14ac:dyDescent="0.25">
      <c r="A32" s="82" t="s">
        <v>34</v>
      </c>
      <c r="B32" s="83"/>
      <c r="C32" s="11"/>
    </row>
    <row r="33" spans="1:3" x14ac:dyDescent="0.25">
      <c r="A33" s="82" t="s">
        <v>35</v>
      </c>
      <c r="B33" s="83"/>
      <c r="C33" s="11"/>
    </row>
    <row r="34" spans="1:3" x14ac:dyDescent="0.25">
      <c r="A34" s="82" t="s">
        <v>36</v>
      </c>
      <c r="B34" s="83"/>
      <c r="C34" s="13"/>
    </row>
    <row r="35" spans="1:3" x14ac:dyDescent="0.25">
      <c r="A35" s="73" t="s">
        <v>37</v>
      </c>
      <c r="B35" s="74"/>
      <c r="C35" s="14"/>
    </row>
    <row r="36" spans="1:3" x14ac:dyDescent="0.25">
      <c r="A36" s="73" t="s">
        <v>38</v>
      </c>
      <c r="B36" s="74"/>
      <c r="C36" s="15"/>
    </row>
    <row r="37" spans="1:3" x14ac:dyDescent="0.25">
      <c r="A37" s="75" t="s">
        <v>39</v>
      </c>
      <c r="B37" s="76"/>
      <c r="C37" s="15"/>
    </row>
    <row r="38" spans="1:3" x14ac:dyDescent="0.25">
      <c r="A38" s="77"/>
      <c r="B38" s="78"/>
      <c r="C38" s="15"/>
    </row>
    <row r="39" spans="1:3" x14ac:dyDescent="0.25">
      <c r="A39" s="79"/>
      <c r="B39" s="80"/>
      <c r="C39" s="15"/>
    </row>
    <row r="40" spans="1:3" x14ac:dyDescent="0.25">
      <c r="A40" s="81" t="s">
        <v>40</v>
      </c>
      <c r="B40" s="81"/>
      <c r="C40" s="81"/>
    </row>
    <row r="41" spans="1:3" x14ac:dyDescent="0.25">
      <c r="A41" s="17" t="s">
        <v>41</v>
      </c>
      <c r="B41" s="18"/>
      <c r="C41" s="15"/>
    </row>
    <row r="42" spans="1:3" x14ac:dyDescent="0.25">
      <c r="A42" s="73" t="s">
        <v>42</v>
      </c>
      <c r="B42" s="74"/>
      <c r="C42" s="15"/>
    </row>
    <row r="43" spans="1:3" x14ac:dyDescent="0.25">
      <c r="A43" s="73" t="s">
        <v>43</v>
      </c>
      <c r="B43" s="74"/>
      <c r="C43" s="15"/>
    </row>
    <row r="44" spans="1:3" x14ac:dyDescent="0.25">
      <c r="A44" s="17" t="s">
        <v>44</v>
      </c>
      <c r="B44" s="18"/>
      <c r="C44" s="15"/>
    </row>
    <row r="45" spans="1:3" x14ac:dyDescent="0.25">
      <c r="A45" s="17" t="s">
        <v>45</v>
      </c>
      <c r="B45" s="18"/>
      <c r="C45" s="15"/>
    </row>
    <row r="46" spans="1:3" x14ac:dyDescent="0.25">
      <c r="A46" s="73" t="s">
        <v>46</v>
      </c>
      <c r="B46" s="74"/>
      <c r="C46" s="15"/>
    </row>
    <row r="47" spans="1:3" x14ac:dyDescent="0.25">
      <c r="A47" s="17" t="s">
        <v>47</v>
      </c>
      <c r="B47" s="16"/>
      <c r="C47" s="15"/>
    </row>
    <row r="48" spans="1:3" x14ac:dyDescent="0.25">
      <c r="A48" s="73" t="s">
        <v>48</v>
      </c>
      <c r="B48" s="74"/>
      <c r="C48" s="15"/>
    </row>
    <row r="49" spans="1:3" x14ac:dyDescent="0.25">
      <c r="A49" s="73" t="s">
        <v>49</v>
      </c>
      <c r="B49" s="74"/>
      <c r="C49" s="15"/>
    </row>
    <row r="50" spans="1:3" x14ac:dyDescent="0.25">
      <c r="A50" s="73" t="s">
        <v>39</v>
      </c>
      <c r="B50" s="74"/>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57"/>
  <sheetViews>
    <sheetView topLeftCell="A23" zoomScale="85" zoomScaleNormal="85" workbookViewId="0">
      <selection activeCell="B42" sqref="B42:C42"/>
    </sheetView>
  </sheetViews>
  <sheetFormatPr baseColWidth="10" defaultColWidth="0" defaultRowHeight="15" x14ac:dyDescent="0.25"/>
  <cols>
    <col min="1" max="1" width="70" style="41" customWidth="1"/>
    <col min="2" max="2" width="35.42578125" style="41" customWidth="1"/>
    <col min="3" max="3" width="164" style="41" customWidth="1"/>
    <col min="4" max="8" width="11.42578125" style="41" hidden="1" customWidth="1"/>
    <col min="9" max="9" width="12" style="41" hidden="1" customWidth="1"/>
    <col min="10" max="16384" width="11.42578125" style="41" hidden="1"/>
  </cols>
  <sheetData>
    <row r="1" spans="1:9" ht="26.25" x14ac:dyDescent="0.25">
      <c r="A1" s="95" t="s">
        <v>50</v>
      </c>
      <c r="B1" s="95"/>
      <c r="C1" s="95"/>
    </row>
    <row r="2" spans="1:9" ht="15" customHeight="1" x14ac:dyDescent="0.25">
      <c r="A2" s="33" t="s">
        <v>11</v>
      </c>
      <c r="B2" s="96" t="str">
        <f>'AUTOS NOTA 321'!B2:C2</f>
        <v>125506006- 214414</v>
      </c>
      <c r="C2" s="97"/>
    </row>
    <row r="3" spans="1:9" x14ac:dyDescent="0.25">
      <c r="A3" s="34" t="s">
        <v>1</v>
      </c>
      <c r="B3" s="100" t="str">
        <f>'AUTOS  NOTA 322'!B2:C2</f>
        <v>500063153001-2024-00021-00</v>
      </c>
      <c r="C3" s="100"/>
    </row>
    <row r="4" spans="1:9" x14ac:dyDescent="0.25">
      <c r="A4" s="34" t="s">
        <v>2</v>
      </c>
      <c r="B4" s="100" t="str">
        <f>'AUTOS  NOTA 322'!B3:C3</f>
        <v>JUZGADO PRIMERO CIVIL DEL CIRCUITO DE ACACIAS</v>
      </c>
      <c r="C4" s="100"/>
    </row>
    <row r="5" spans="1:9" x14ac:dyDescent="0.25">
      <c r="A5" s="34" t="s">
        <v>3</v>
      </c>
      <c r="B5" s="100" t="str">
        <f>'AUTOS  NOTA 322'!B4:C4</f>
        <v>MARIO NUMAEL CORTES SABOGAL; ALLIANZ
SEGUROS S.A</v>
      </c>
      <c r="C5" s="100"/>
    </row>
    <row r="6" spans="1:9" ht="15" customHeight="1" x14ac:dyDescent="0.25">
      <c r="A6" s="34" t="s">
        <v>4</v>
      </c>
      <c r="B6" s="100" t="str">
        <f>'AUTOS  NOTA 322'!B5:C5</f>
        <v>VICTOR BARRAGAN GONZALEZ (VÍCTIMA), CAMILO ANDRES BARRAGAN GONZALEZ (HIJO VÍCTIMA), DIEGO FERNANDO BARRAGAN GONZALEZ (HIJO VÍCTIMA), MARIA EUGENIA GONZALEZ GOMEZ (COMPAÑERA PERMANENTE VÍCTIMA)</v>
      </c>
      <c r="C6" s="100"/>
    </row>
    <row r="7" spans="1:9" x14ac:dyDescent="0.25">
      <c r="A7" s="34" t="s">
        <v>5</v>
      </c>
      <c r="B7" s="100" t="str">
        <f>'AUTOS  NOTA 322'!B6:C6</f>
        <v>DEMANDA DIRECTA</v>
      </c>
      <c r="C7" s="100"/>
    </row>
    <row r="8" spans="1:9" x14ac:dyDescent="0.25">
      <c r="A8" s="36" t="s">
        <v>101</v>
      </c>
      <c r="B8" s="100" t="str">
        <f>'AUTOS  NOTA 322'!B7:C8</f>
        <v>VICTOR BARRAGAN GONZALEZ</v>
      </c>
      <c r="C8" s="100"/>
    </row>
    <row r="9" spans="1:9" x14ac:dyDescent="0.25">
      <c r="A9" s="34" t="s">
        <v>51</v>
      </c>
      <c r="B9" s="93">
        <f>SUM(C11,C12,C14,C15,C17)</f>
        <v>0</v>
      </c>
      <c r="C9" s="94"/>
    </row>
    <row r="10" spans="1:9" x14ac:dyDescent="0.25">
      <c r="A10" s="101" t="s">
        <v>52</v>
      </c>
      <c r="B10" s="98" t="s">
        <v>53</v>
      </c>
      <c r="C10" s="99"/>
    </row>
    <row r="11" spans="1:9" x14ac:dyDescent="0.25">
      <c r="A11" s="101"/>
      <c r="B11" s="35" t="s">
        <v>54</v>
      </c>
      <c r="C11" s="30"/>
    </row>
    <row r="12" spans="1:9" x14ac:dyDescent="0.25">
      <c r="A12" s="101"/>
      <c r="B12" s="35" t="s">
        <v>55</v>
      </c>
      <c r="C12" s="30"/>
    </row>
    <row r="13" spans="1:9" x14ac:dyDescent="0.25">
      <c r="A13" s="101"/>
      <c r="B13" s="98"/>
      <c r="C13" s="99"/>
    </row>
    <row r="14" spans="1:9" x14ac:dyDescent="0.25">
      <c r="A14" s="101"/>
      <c r="B14" s="35" t="s">
        <v>98</v>
      </c>
      <c r="C14" s="38"/>
    </row>
    <row r="15" spans="1:9" x14ac:dyDescent="0.25">
      <c r="A15" s="101"/>
      <c r="B15" s="35" t="s">
        <v>99</v>
      </c>
      <c r="C15" s="38"/>
      <c r="E15" s="41" t="s">
        <v>57</v>
      </c>
      <c r="F15" s="42">
        <v>0.7</v>
      </c>
    </row>
    <row r="16" spans="1:9" x14ac:dyDescent="0.25">
      <c r="A16" s="101"/>
      <c r="B16" s="98" t="s">
        <v>58</v>
      </c>
      <c r="C16" s="99"/>
      <c r="E16" s="41" t="s">
        <v>59</v>
      </c>
      <c r="F16" s="43">
        <v>0.3</v>
      </c>
      <c r="I16" s="44"/>
    </row>
    <row r="17" spans="1:9" x14ac:dyDescent="0.25">
      <c r="A17" s="101"/>
      <c r="B17" s="35"/>
      <c r="C17" s="39"/>
      <c r="F17" s="45"/>
      <c r="I17" s="44"/>
    </row>
    <row r="18" spans="1:9" ht="23.25" customHeight="1" x14ac:dyDescent="0.25">
      <c r="A18" s="37" t="s">
        <v>60</v>
      </c>
      <c r="B18" s="96" t="s">
        <v>57</v>
      </c>
      <c r="C18" s="97"/>
    </row>
    <row r="19" spans="1:9" ht="30" x14ac:dyDescent="0.25">
      <c r="A19" s="34" t="s">
        <v>62</v>
      </c>
      <c r="B19" s="109"/>
      <c r="C19" s="110"/>
    </row>
    <row r="20" spans="1:9" ht="15" customHeight="1" x14ac:dyDescent="0.25">
      <c r="A20" s="46" t="s">
        <v>63</v>
      </c>
      <c r="B20" s="106">
        <f>((C22+C23+C25+C26+C30+C28+C32+C34+C29+C33)-C37-C38)*C36*C39</f>
        <v>0</v>
      </c>
      <c r="C20" s="106"/>
    </row>
    <row r="21" spans="1:9" x14ac:dyDescent="0.25">
      <c r="A21" s="37" t="s">
        <v>64</v>
      </c>
      <c r="B21" s="111" t="s">
        <v>53</v>
      </c>
      <c r="C21" s="112"/>
    </row>
    <row r="22" spans="1:9" x14ac:dyDescent="0.25">
      <c r="A22" s="104"/>
      <c r="B22" s="35" t="s">
        <v>54</v>
      </c>
      <c r="C22" s="30">
        <v>0</v>
      </c>
    </row>
    <row r="23" spans="1:9" x14ac:dyDescent="0.25">
      <c r="A23" s="105"/>
      <c r="B23" s="35" t="s">
        <v>55</v>
      </c>
      <c r="C23" s="30">
        <v>0</v>
      </c>
    </row>
    <row r="24" spans="1:9" x14ac:dyDescent="0.25">
      <c r="A24" s="105"/>
      <c r="B24" s="98" t="s">
        <v>56</v>
      </c>
      <c r="C24" s="99"/>
    </row>
    <row r="25" spans="1:9" x14ac:dyDescent="0.25">
      <c r="A25" s="105"/>
      <c r="B25" s="35" t="s">
        <v>98</v>
      </c>
      <c r="C25" s="30">
        <v>0</v>
      </c>
    </row>
    <row r="26" spans="1:9" ht="29.1" customHeight="1" x14ac:dyDescent="0.25">
      <c r="A26" s="105"/>
      <c r="B26" s="35" t="s">
        <v>100</v>
      </c>
      <c r="C26" s="30">
        <v>0</v>
      </c>
    </row>
    <row r="27" spans="1:9" x14ac:dyDescent="0.25">
      <c r="A27" s="105"/>
      <c r="B27" s="98" t="s">
        <v>121</v>
      </c>
      <c r="C27" s="99"/>
    </row>
    <row r="28" spans="1:9" x14ac:dyDescent="0.25">
      <c r="A28" s="105"/>
      <c r="B28" s="35" t="s">
        <v>130</v>
      </c>
      <c r="C28" s="30">
        <v>0</v>
      </c>
    </row>
    <row r="29" spans="1:9" x14ac:dyDescent="0.25">
      <c r="A29" s="105"/>
      <c r="B29" s="35" t="s">
        <v>54</v>
      </c>
      <c r="C29" s="30"/>
    </row>
    <row r="30" spans="1:9" x14ac:dyDescent="0.25">
      <c r="A30" s="105"/>
      <c r="B30" s="35" t="s">
        <v>55</v>
      </c>
      <c r="C30" s="30">
        <v>0</v>
      </c>
    </row>
    <row r="31" spans="1:9" x14ac:dyDescent="0.25">
      <c r="A31" s="105"/>
      <c r="B31" s="98" t="s">
        <v>122</v>
      </c>
      <c r="C31" s="99"/>
    </row>
    <row r="32" spans="1:9" x14ac:dyDescent="0.25">
      <c r="A32" s="105"/>
      <c r="B32" s="35"/>
      <c r="C32" s="30"/>
    </row>
    <row r="33" spans="1:3" x14ac:dyDescent="0.25">
      <c r="A33" s="105"/>
      <c r="B33" s="35" t="s">
        <v>54</v>
      </c>
      <c r="C33" s="30">
        <v>0</v>
      </c>
    </row>
    <row r="34" spans="1:3" x14ac:dyDescent="0.25">
      <c r="A34" s="105"/>
      <c r="B34" s="35" t="s">
        <v>55</v>
      </c>
      <c r="C34" s="30">
        <v>0</v>
      </c>
    </row>
    <row r="35" spans="1:3" x14ac:dyDescent="0.25">
      <c r="A35" s="105"/>
      <c r="B35" s="98" t="s">
        <v>114</v>
      </c>
      <c r="C35" s="99"/>
    </row>
    <row r="36" spans="1:3" x14ac:dyDescent="0.25">
      <c r="A36" s="105"/>
      <c r="B36" s="35" t="s">
        <v>125</v>
      </c>
      <c r="C36" s="31">
        <v>1</v>
      </c>
    </row>
    <row r="37" spans="1:3" x14ac:dyDescent="0.25">
      <c r="A37" s="105"/>
      <c r="B37" s="35" t="s">
        <v>115</v>
      </c>
      <c r="C37" s="32">
        <v>0</v>
      </c>
    </row>
    <row r="38" spans="1:3" x14ac:dyDescent="0.25">
      <c r="A38" s="105"/>
      <c r="B38" s="35" t="s">
        <v>171</v>
      </c>
      <c r="C38" s="32"/>
    </row>
    <row r="39" spans="1:3" x14ac:dyDescent="0.25">
      <c r="A39" s="105"/>
      <c r="B39" s="35" t="s">
        <v>129</v>
      </c>
      <c r="C39" s="31">
        <v>1</v>
      </c>
    </row>
    <row r="40" spans="1:3" x14ac:dyDescent="0.25">
      <c r="A40" s="47" t="s">
        <v>65</v>
      </c>
      <c r="B40" s="106">
        <f>IFERROR(B20*(VLOOKUP(B18,E15:F17,2,0)),16666)</f>
        <v>0</v>
      </c>
      <c r="C40" s="106"/>
    </row>
    <row r="41" spans="1:3" ht="93" customHeight="1" x14ac:dyDescent="0.25">
      <c r="A41" s="34" t="s">
        <v>123</v>
      </c>
      <c r="B41" s="107"/>
      <c r="C41" s="108"/>
    </row>
    <row r="42" spans="1:3" ht="211.5" customHeight="1" x14ac:dyDescent="0.25">
      <c r="A42" s="34" t="s">
        <v>66</v>
      </c>
      <c r="B42" s="102"/>
      <c r="C42" s="103"/>
    </row>
    <row r="45" spans="1:3" ht="26.25" x14ac:dyDescent="0.25">
      <c r="A45" s="91" t="s">
        <v>172</v>
      </c>
      <c r="B45" s="91"/>
      <c r="C45" s="91"/>
    </row>
    <row r="46" spans="1:3" x14ac:dyDescent="0.25">
      <c r="A46" s="92" t="s">
        <v>173</v>
      </c>
      <c r="B46" s="92"/>
      <c r="C46" s="92"/>
    </row>
    <row r="47" spans="1:3" x14ac:dyDescent="0.25">
      <c r="A47" s="48" t="s">
        <v>174</v>
      </c>
      <c r="B47" s="48" t="s">
        <v>175</v>
      </c>
      <c r="C47" s="49" t="s">
        <v>176</v>
      </c>
    </row>
    <row r="48" spans="1:3" ht="27" x14ac:dyDescent="0.25">
      <c r="A48" s="50" t="s">
        <v>177</v>
      </c>
      <c r="B48" s="51" t="s">
        <v>27</v>
      </c>
      <c r="C48" s="50" t="s">
        <v>178</v>
      </c>
    </row>
    <row r="49" spans="1:3" ht="40.5" x14ac:dyDescent="0.25">
      <c r="A49" s="50" t="s">
        <v>179</v>
      </c>
      <c r="B49" s="51" t="s">
        <v>27</v>
      </c>
      <c r="C49" s="50" t="s">
        <v>180</v>
      </c>
    </row>
    <row r="50" spans="1:3" ht="27" x14ac:dyDescent="0.25">
      <c r="A50" s="50" t="s">
        <v>181</v>
      </c>
      <c r="B50" s="51" t="s">
        <v>27</v>
      </c>
      <c r="C50" s="50" t="s">
        <v>182</v>
      </c>
    </row>
    <row r="51" spans="1:3" x14ac:dyDescent="0.25">
      <c r="A51" s="50" t="s">
        <v>183</v>
      </c>
      <c r="B51" s="51" t="s">
        <v>27</v>
      </c>
      <c r="C51" s="50" t="s">
        <v>184</v>
      </c>
    </row>
    <row r="52" spans="1:3" x14ac:dyDescent="0.25">
      <c r="A52" s="50" t="s">
        <v>185</v>
      </c>
      <c r="B52" s="51" t="s">
        <v>27</v>
      </c>
      <c r="C52" s="52"/>
    </row>
    <row r="53" spans="1:3" x14ac:dyDescent="0.25">
      <c r="A53" s="50" t="s">
        <v>186</v>
      </c>
      <c r="B53" s="51"/>
      <c r="C53" s="50" t="s">
        <v>187</v>
      </c>
    </row>
    <row r="54" spans="1:3" ht="27" x14ac:dyDescent="0.25">
      <c r="A54" s="50" t="s">
        <v>188</v>
      </c>
      <c r="B54" s="51" t="s">
        <v>27</v>
      </c>
      <c r="C54" s="50" t="s">
        <v>189</v>
      </c>
    </row>
    <row r="55" spans="1:3" x14ac:dyDescent="0.25">
      <c r="A55" s="50" t="s">
        <v>190</v>
      </c>
      <c r="B55" s="51" t="s">
        <v>27</v>
      </c>
      <c r="C55" s="52" t="s">
        <v>191</v>
      </c>
    </row>
    <row r="56" spans="1:3" ht="27" x14ac:dyDescent="0.25">
      <c r="A56" s="50" t="s">
        <v>192</v>
      </c>
      <c r="B56" s="51" t="s">
        <v>27</v>
      </c>
      <c r="C56" s="52" t="s">
        <v>193</v>
      </c>
    </row>
    <row r="57" spans="1:3" ht="27" x14ac:dyDescent="0.25">
      <c r="A57" s="50" t="s">
        <v>194</v>
      </c>
      <c r="B57" s="51" t="s">
        <v>27</v>
      </c>
      <c r="C57" s="52" t="s">
        <v>195</v>
      </c>
    </row>
  </sheetData>
  <sheetProtection algorithmName="SHA-512" hashValue="izcEYKcLkKiYmBBfMLzkPdVBffGX+AGsESYuWyozt6kZuWhl/NRW7hfZRQ8qdhVYANag/8IIJl0zLk8Lp3KTgA==" saltValue="2btH4XpP+7N1UhZtnyJ3XQ==" spinCount="100000" sheet="1" objects="1" scenarios="1"/>
  <mergeCells count="27">
    <mergeCell ref="A22:A39"/>
    <mergeCell ref="B18:C18"/>
    <mergeCell ref="B20:C20"/>
    <mergeCell ref="B41:C41"/>
    <mergeCell ref="B31:C31"/>
    <mergeCell ref="B35:C35"/>
    <mergeCell ref="B40:C40"/>
    <mergeCell ref="B27:C27"/>
    <mergeCell ref="B19:C19"/>
    <mergeCell ref="B21:C21"/>
    <mergeCell ref="B24:C24"/>
    <mergeCell ref="A45:C45"/>
    <mergeCell ref="A46:C46"/>
    <mergeCell ref="B9:C9"/>
    <mergeCell ref="A1:C1"/>
    <mergeCell ref="B2:C2"/>
    <mergeCell ref="B16:C16"/>
    <mergeCell ref="B3:C3"/>
    <mergeCell ref="B4:C4"/>
    <mergeCell ref="B5:C5"/>
    <mergeCell ref="B6:C6"/>
    <mergeCell ref="B7:C7"/>
    <mergeCell ref="B8:C8"/>
    <mergeCell ref="B10:C10"/>
    <mergeCell ref="B13:C13"/>
    <mergeCell ref="A10:A17"/>
    <mergeCell ref="B42:C42"/>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9" sqref="B9:C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26.25" x14ac:dyDescent="0.25">
      <c r="A1" s="69" t="s">
        <v>67</v>
      </c>
      <c r="B1" s="69"/>
      <c r="C1" s="69"/>
    </row>
    <row r="2" spans="1:3" x14ac:dyDescent="0.25">
      <c r="A2" s="20" t="s">
        <v>11</v>
      </c>
      <c r="B2" s="89" t="str">
        <f>'AUTOS NOTA 324-478'!B2:C2</f>
        <v>125506006- 214414</v>
      </c>
      <c r="C2" s="90"/>
    </row>
    <row r="3" spans="1:3" x14ac:dyDescent="0.25">
      <c r="A3" s="5" t="s">
        <v>1</v>
      </c>
      <c r="B3" s="58" t="str">
        <f>'AUTOS  NOTA 322'!B2:C2</f>
        <v>500063153001-2024-00021-00</v>
      </c>
      <c r="C3" s="58"/>
    </row>
    <row r="4" spans="1:3" x14ac:dyDescent="0.25">
      <c r="A4" s="5" t="s">
        <v>2</v>
      </c>
      <c r="B4" s="58" t="str">
        <f>'AUTOS  NOTA 322'!B3:C3</f>
        <v>JUZGADO PRIMERO CIVIL DEL CIRCUITO DE ACACIAS</v>
      </c>
      <c r="C4" s="58"/>
    </row>
    <row r="5" spans="1:3" x14ac:dyDescent="0.25">
      <c r="A5" s="5" t="s">
        <v>3</v>
      </c>
      <c r="B5" s="58" t="str">
        <f>'AUTOS  NOTA 322'!B4:C4</f>
        <v>MARIO NUMAEL CORTES SABOGAL; ALLIANZ
SEGUROS S.A</v>
      </c>
      <c r="C5" s="58"/>
    </row>
    <row r="6" spans="1:3" ht="15" customHeight="1" x14ac:dyDescent="0.25">
      <c r="A6" s="5" t="s">
        <v>4</v>
      </c>
      <c r="B6" s="58" t="str">
        <f>'AUTOS  NOTA 322'!B5:C5</f>
        <v>VICTOR BARRAGAN GONZALEZ (VÍCTIMA), CAMILO ANDRES BARRAGAN GONZALEZ (HIJO VÍCTIMA), DIEGO FERNANDO BARRAGAN GONZALEZ (HIJO VÍCTIMA), MARIA EUGENIA GONZALEZ GOMEZ (COMPAÑERA PERMANENTE VÍCTIMA)</v>
      </c>
      <c r="C6" s="58"/>
    </row>
    <row r="7" spans="1:3" ht="15" customHeight="1" x14ac:dyDescent="0.25">
      <c r="A7" s="5" t="s">
        <v>5</v>
      </c>
      <c r="B7" s="58" t="str">
        <f>'AUTOS  NOTA 322'!B6:C6</f>
        <v>DEMANDA DIRECTA</v>
      </c>
      <c r="C7" s="58"/>
    </row>
    <row r="8" spans="1:3" ht="15" customHeight="1" x14ac:dyDescent="0.25">
      <c r="A8" s="29" t="s">
        <v>101</v>
      </c>
      <c r="B8" s="58" t="str">
        <f>'AUTOS  NOTA 322'!B7:C8</f>
        <v>VICTOR BARRAGAN GONZALEZ</v>
      </c>
      <c r="C8" s="58"/>
    </row>
    <row r="9" spans="1:3" ht="18.95" customHeight="1" x14ac:dyDescent="0.25">
      <c r="A9" s="5" t="s">
        <v>102</v>
      </c>
      <c r="B9" s="58"/>
      <c r="C9" s="58"/>
    </row>
    <row r="10" spans="1:3" x14ac:dyDescent="0.25">
      <c r="A10" s="7" t="s">
        <v>64</v>
      </c>
      <c r="B10" s="115">
        <f>'AUTOS NOTA 324-478'!B20:C20</f>
        <v>0</v>
      </c>
      <c r="C10" s="115"/>
    </row>
    <row r="11" spans="1:3" x14ac:dyDescent="0.25">
      <c r="A11" s="7" t="s">
        <v>116</v>
      </c>
      <c r="B11" s="116">
        <f>'AUTOS NOTA 324-478'!B40:C40</f>
        <v>0</v>
      </c>
      <c r="C11" s="58"/>
    </row>
    <row r="12" spans="1:3" ht="30" x14ac:dyDescent="0.25">
      <c r="A12" s="7" t="s">
        <v>68</v>
      </c>
      <c r="B12" s="113"/>
      <c r="C12" s="114"/>
    </row>
    <row r="13" spans="1:3" ht="45" x14ac:dyDescent="0.25">
      <c r="A13" s="5" t="s">
        <v>69</v>
      </c>
      <c r="B13" s="58"/>
      <c r="C13" s="58"/>
    </row>
    <row r="14" spans="1:3" ht="45" x14ac:dyDescent="0.25">
      <c r="A14" s="5" t="s">
        <v>70</v>
      </c>
      <c r="B14" s="58"/>
      <c r="C14" s="58"/>
    </row>
    <row r="15" spans="1:3" x14ac:dyDescent="0.25">
      <c r="A15" s="5" t="s">
        <v>71</v>
      </c>
      <c r="B15" s="6"/>
      <c r="C15" s="6"/>
    </row>
    <row r="16" spans="1:3" x14ac:dyDescent="0.25">
      <c r="A16" s="7" t="s">
        <v>72</v>
      </c>
      <c r="B16" s="58"/>
      <c r="C16" s="58"/>
    </row>
    <row r="17" spans="1:3" x14ac:dyDescent="0.25">
      <c r="A17" s="6" t="s">
        <v>73</v>
      </c>
      <c r="B17" s="114"/>
      <c r="C17" s="114"/>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336EC-13FC-49F2-BBA5-C442A8E5E15C}">
  <sheetPr>
    <tabColor theme="3" tint="0.39997558519241921"/>
  </sheetPr>
  <dimension ref="A1:H25"/>
  <sheetViews>
    <sheetView workbookViewId="0">
      <selection activeCell="B10" sqref="B10:C10"/>
    </sheetView>
  </sheetViews>
  <sheetFormatPr baseColWidth="10" defaultColWidth="0" defaultRowHeight="15" x14ac:dyDescent="0.25"/>
  <cols>
    <col min="1" max="1" width="54.42578125" customWidth="1"/>
    <col min="2" max="2" width="23.42578125" customWidth="1"/>
    <col min="3" max="3" width="98.85546875" customWidth="1"/>
    <col min="4" max="8" width="0" hidden="1" customWidth="1"/>
    <col min="9" max="16384" width="11.42578125" hidden="1"/>
  </cols>
  <sheetData>
    <row r="1" spans="1:3" ht="26.25" x14ac:dyDescent="0.25">
      <c r="A1" s="69" t="s">
        <v>131</v>
      </c>
      <c r="B1" s="69"/>
      <c r="C1" s="69"/>
    </row>
    <row r="2" spans="1:3" x14ac:dyDescent="0.25">
      <c r="A2" s="40" t="s">
        <v>11</v>
      </c>
      <c r="B2" s="89" t="str">
        <f>'[2]AUTOS NOTA 321'!B2:C2</f>
        <v xml:space="preserve">SINIESTRO   LEGIS </v>
      </c>
      <c r="C2" s="90"/>
    </row>
    <row r="3" spans="1:3" x14ac:dyDescent="0.25">
      <c r="A3" s="5" t="s">
        <v>1</v>
      </c>
      <c r="B3" s="58" t="str">
        <f>'[3]GENERALES NOTA 322'!B2:C2</f>
        <v xml:space="preserve">Radicado </v>
      </c>
      <c r="C3" s="58"/>
    </row>
    <row r="4" spans="1:3" x14ac:dyDescent="0.25">
      <c r="A4" s="5" t="s">
        <v>2</v>
      </c>
      <c r="B4" s="58" t="str">
        <f>'[3]GENERALES NOTA 322'!B3:C3</f>
        <v>JUZGADO</v>
      </c>
      <c r="C4" s="58"/>
    </row>
    <row r="5" spans="1:3" x14ac:dyDescent="0.25">
      <c r="A5" s="5" t="s">
        <v>3</v>
      </c>
      <c r="B5" s="58" t="str">
        <f>'[3]GENERALES NOTA 322'!B4:C4</f>
        <v xml:space="preserve">NOMBRE Y APELLIDOS DE  LOS DEMANDADOS </v>
      </c>
      <c r="C5" s="58"/>
    </row>
    <row r="6" spans="1:3" x14ac:dyDescent="0.25">
      <c r="A6" s="5" t="s">
        <v>4</v>
      </c>
      <c r="B6" s="58" t="str">
        <f>'[3]GENERALES NOTA 322'!B5:C5</f>
        <v>COLOCAR LOS NOMBRES Y APELLIDOS, SU CALIDAD (HERMANO, HIJO ETC)  PARA LOS CONYUGES E HIJOS COLOCAR LA FECHA DE NACIMIENTO.</v>
      </c>
      <c r="C6" s="58"/>
    </row>
    <row r="7" spans="1:3" x14ac:dyDescent="0.25">
      <c r="A7" s="5" t="s">
        <v>5</v>
      </c>
      <c r="B7" s="58" t="str">
        <f>'[3]GENERALES NOTA 322'!B6:C6</f>
        <v>LLAMADA EN GARANTIA</v>
      </c>
      <c r="C7" s="58"/>
    </row>
    <row r="8" spans="1:3" x14ac:dyDescent="0.25">
      <c r="A8" s="5" t="s">
        <v>102</v>
      </c>
      <c r="B8" s="58" t="str">
        <f>'[3]GENERALES NOTA 325'!B8:C8</f>
        <v>PROBABLE GENERALES</v>
      </c>
      <c r="C8" s="58"/>
    </row>
    <row r="9" spans="1:3" x14ac:dyDescent="0.25">
      <c r="A9" s="7" t="s">
        <v>64</v>
      </c>
      <c r="B9" s="115">
        <f>'[3]GENERALES  NOTA 324 -478'!B17:C17</f>
        <v>100000000</v>
      </c>
      <c r="C9" s="115"/>
    </row>
    <row r="10" spans="1:3" x14ac:dyDescent="0.25">
      <c r="A10" s="5" t="s">
        <v>132</v>
      </c>
      <c r="B10" s="118">
        <v>0</v>
      </c>
      <c r="C10" s="118"/>
    </row>
    <row r="11" spans="1:3" x14ac:dyDescent="0.25">
      <c r="A11" s="5" t="s">
        <v>133</v>
      </c>
      <c r="B11" s="58"/>
      <c r="C11" s="58"/>
    </row>
    <row r="12" spans="1:3" x14ac:dyDescent="0.25">
      <c r="A12" s="5" t="s">
        <v>134</v>
      </c>
      <c r="B12" s="58"/>
      <c r="C12" s="58"/>
    </row>
    <row r="13" spans="1:3" x14ac:dyDescent="0.25">
      <c r="A13" s="5" t="s">
        <v>135</v>
      </c>
      <c r="B13" s="117"/>
      <c r="C13" s="117"/>
    </row>
    <row r="14" spans="1:3" x14ac:dyDescent="0.25">
      <c r="A14" s="5" t="s">
        <v>136</v>
      </c>
      <c r="B14" s="58"/>
      <c r="C14" s="58"/>
    </row>
    <row r="20" spans="4:8" x14ac:dyDescent="0.25">
      <c r="D20" t="str">
        <f t="shared" ref="D20:H23" si="0">UPPER(D18)</f>
        <v/>
      </c>
      <c r="E20" t="str">
        <f t="shared" si="0"/>
        <v/>
      </c>
      <c r="F20" t="str">
        <f t="shared" si="0"/>
        <v/>
      </c>
      <c r="G20" t="str">
        <f t="shared" si="0"/>
        <v/>
      </c>
      <c r="H20" t="str">
        <f t="shared" si="0"/>
        <v/>
      </c>
    </row>
    <row r="21" spans="4:8" x14ac:dyDescent="0.25">
      <c r="D21" t="str">
        <f t="shared" si="0"/>
        <v/>
      </c>
      <c r="E21" t="str">
        <f t="shared" si="0"/>
        <v/>
      </c>
      <c r="F21" t="str">
        <f t="shared" si="0"/>
        <v/>
      </c>
      <c r="G21" t="str">
        <f t="shared" si="0"/>
        <v/>
      </c>
      <c r="H21" t="str">
        <f t="shared" si="0"/>
        <v/>
      </c>
    </row>
    <row r="22" spans="4:8" x14ac:dyDescent="0.25">
      <c r="D22" t="str">
        <f t="shared" si="0"/>
        <v/>
      </c>
      <c r="E22" t="str">
        <f t="shared" si="0"/>
        <v/>
      </c>
      <c r="F22" t="str">
        <f t="shared" si="0"/>
        <v/>
      </c>
      <c r="G22" t="str">
        <f t="shared" si="0"/>
        <v/>
      </c>
      <c r="H22" t="str">
        <f t="shared" si="0"/>
        <v/>
      </c>
    </row>
    <row r="23" spans="4:8" x14ac:dyDescent="0.25">
      <c r="D23" t="str">
        <f>UPPER(D21)</f>
        <v/>
      </c>
      <c r="E23" t="str">
        <f t="shared" si="0"/>
        <v/>
      </c>
      <c r="F23" t="str">
        <f t="shared" si="0"/>
        <v/>
      </c>
      <c r="G23" t="str">
        <f t="shared" si="0"/>
        <v/>
      </c>
      <c r="H23" t="str">
        <f t="shared" si="0"/>
        <v/>
      </c>
    </row>
    <row r="24" spans="4:8" x14ac:dyDescent="0.25">
      <c r="D24" t="str">
        <f t="shared" ref="D24:H25" si="1">UPPER(D22)</f>
        <v/>
      </c>
      <c r="E24" t="str">
        <f t="shared" si="1"/>
        <v/>
      </c>
      <c r="F24" t="str">
        <f t="shared" si="1"/>
        <v/>
      </c>
      <c r="G24" t="str">
        <f t="shared" si="1"/>
        <v/>
      </c>
      <c r="H24" t="str">
        <f t="shared" si="1"/>
        <v/>
      </c>
    </row>
    <row r="25" spans="4:8" x14ac:dyDescent="0.25">
      <c r="D25" t="str">
        <f t="shared" si="1"/>
        <v/>
      </c>
      <c r="E25" t="str">
        <f t="shared" si="1"/>
        <v/>
      </c>
      <c r="F25" t="str">
        <f t="shared" si="1"/>
        <v/>
      </c>
      <c r="G25" t="str">
        <f t="shared" si="1"/>
        <v/>
      </c>
      <c r="H25" t="str">
        <f t="shared" si="1"/>
        <v/>
      </c>
    </row>
  </sheetData>
  <mergeCells count="14">
    <mergeCell ref="B6:C6"/>
    <mergeCell ref="A1:C1"/>
    <mergeCell ref="B2:C2"/>
    <mergeCell ref="B3:C3"/>
    <mergeCell ref="B4:C4"/>
    <mergeCell ref="B5:C5"/>
    <mergeCell ref="B13:C13"/>
    <mergeCell ref="B14:C14"/>
    <mergeCell ref="B7:C7"/>
    <mergeCell ref="B8:C8"/>
    <mergeCell ref="B9:C9"/>
    <mergeCell ref="B10:C10"/>
    <mergeCell ref="B11:C11"/>
    <mergeCell ref="B12:C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550F9-266D-464E-BB6F-D0584068D6D8}">
  <sheetPr>
    <tabColor theme="3" tint="0.39997558519241921"/>
  </sheetPr>
  <dimension ref="A1:F34"/>
  <sheetViews>
    <sheetView zoomScale="85" zoomScaleNormal="85" workbookViewId="0">
      <selection activeCell="B10" sqref="B10:C10"/>
    </sheetView>
  </sheetViews>
  <sheetFormatPr baseColWidth="10" defaultColWidth="0" defaultRowHeight="15" x14ac:dyDescent="0.25"/>
  <cols>
    <col min="1" max="1" width="72.85546875" customWidth="1"/>
    <col min="2" max="2" width="39.85546875" customWidth="1"/>
    <col min="3" max="3" width="96.28515625" customWidth="1"/>
    <col min="4" max="16384" width="11.42578125" hidden="1"/>
  </cols>
  <sheetData>
    <row r="1" spans="1:6" ht="26.25" x14ac:dyDescent="0.25">
      <c r="A1" s="69" t="s">
        <v>137</v>
      </c>
      <c r="B1" s="69"/>
      <c r="C1" s="69"/>
    </row>
    <row r="2" spans="1:6" x14ac:dyDescent="0.25">
      <c r="A2" s="20" t="s">
        <v>11</v>
      </c>
      <c r="B2" s="89" t="str">
        <f>'[2]AUTOS NOTA 321'!B2:C2</f>
        <v xml:space="preserve">SINIESTRO   LEGIS </v>
      </c>
      <c r="C2" s="90"/>
    </row>
    <row r="3" spans="1:6" x14ac:dyDescent="0.25">
      <c r="A3" s="5" t="s">
        <v>1</v>
      </c>
      <c r="B3" s="58" t="str">
        <f>'[3]GENERALES NOTA 322'!B2:C2</f>
        <v xml:space="preserve">Radicado </v>
      </c>
      <c r="C3" s="58"/>
    </row>
    <row r="4" spans="1:6" x14ac:dyDescent="0.25">
      <c r="A4" s="5" t="s">
        <v>2</v>
      </c>
      <c r="B4" s="58" t="str">
        <f>'[3]GENERALES NOTA 322'!B3:C3</f>
        <v>JUZGADO</v>
      </c>
      <c r="C4" s="58"/>
    </row>
    <row r="5" spans="1:6" x14ac:dyDescent="0.25">
      <c r="A5" s="5" t="s">
        <v>3</v>
      </c>
      <c r="B5" s="58" t="str">
        <f>'[3]GENERALES NOTA 322'!B4:C4</f>
        <v xml:space="preserve">NOMBRE Y APELLIDOS DE  LOS DEMANDADOS </v>
      </c>
      <c r="C5" s="58"/>
    </row>
    <row r="6" spans="1:6" x14ac:dyDescent="0.25">
      <c r="A6" s="5" t="s">
        <v>4</v>
      </c>
      <c r="B6" s="58" t="str">
        <f>'[3]GENERALES NOTA 322'!B5:C5</f>
        <v>COLOCAR LOS NOMBRES Y APELLIDOS, SU CALIDAD (HERMANO, HIJO ETC)  PARA LOS CONYUGES E HIJOS COLOCAR LA FECHA DE NACIMIENTO.</v>
      </c>
      <c r="C6" s="58"/>
    </row>
    <row r="7" spans="1:6" x14ac:dyDescent="0.25">
      <c r="A7" s="5" t="s">
        <v>5</v>
      </c>
      <c r="B7" s="58" t="str">
        <f>'[3]GENERALES NOTA 322'!B6:C6</f>
        <v>LLAMADA EN GARANTIA</v>
      </c>
      <c r="C7" s="58"/>
    </row>
    <row r="8" spans="1:6" x14ac:dyDescent="0.25">
      <c r="A8" s="5" t="s">
        <v>138</v>
      </c>
      <c r="B8" s="58" t="str">
        <f>'[3]GENERALES NOTA 325'!B8:C8</f>
        <v>PROBABLE GENERALES</v>
      </c>
      <c r="C8" s="58"/>
    </row>
    <row r="9" spans="1:6" x14ac:dyDescent="0.25">
      <c r="A9" s="5" t="s">
        <v>139</v>
      </c>
      <c r="B9" s="58"/>
      <c r="C9" s="58"/>
    </row>
    <row r="10" spans="1:6" ht="111" customHeight="1" x14ac:dyDescent="0.25">
      <c r="A10" s="5" t="s">
        <v>140</v>
      </c>
      <c r="B10" s="58"/>
      <c r="C10" s="58"/>
    </row>
    <row r="11" spans="1:6" ht="21" customHeight="1" x14ac:dyDescent="0.25">
      <c r="A11" s="119"/>
      <c r="B11" s="119"/>
      <c r="C11" s="119"/>
      <c r="E11" t="s">
        <v>57</v>
      </c>
      <c r="F11" s="22">
        <v>0.7</v>
      </c>
    </row>
    <row r="12" spans="1:6" hidden="1" x14ac:dyDescent="0.25">
      <c r="A12" s="120"/>
      <c r="B12" s="120"/>
      <c r="C12" s="120"/>
      <c r="E12" t="s">
        <v>59</v>
      </c>
      <c r="F12" s="23">
        <v>0.3</v>
      </c>
    </row>
    <row r="13" spans="1:6" ht="18.75" x14ac:dyDescent="0.25">
      <c r="A13" s="121" t="s">
        <v>141</v>
      </c>
      <c r="B13" s="121"/>
      <c r="C13" s="121"/>
    </row>
    <row r="14" spans="1:6" x14ac:dyDescent="0.25">
      <c r="A14" s="37" t="s">
        <v>60</v>
      </c>
      <c r="B14" s="96" t="s">
        <v>61</v>
      </c>
      <c r="C14" s="97"/>
    </row>
    <row r="15" spans="1:6" ht="45" x14ac:dyDescent="0.25">
      <c r="A15" s="21" t="s">
        <v>63</v>
      </c>
      <c r="B15" s="122">
        <f>((C17+C18+C20+C21+C25+C23+C27+C29+C24+C28)-C32)*C31*C33</f>
        <v>1000000000</v>
      </c>
      <c r="C15" s="122"/>
    </row>
    <row r="16" spans="1:6" x14ac:dyDescent="0.25">
      <c r="A16" s="7" t="s">
        <v>64</v>
      </c>
      <c r="B16" s="123" t="s">
        <v>53</v>
      </c>
      <c r="C16" s="124"/>
    </row>
    <row r="17" spans="1:3" x14ac:dyDescent="0.25">
      <c r="A17" s="104"/>
      <c r="B17" s="35" t="s">
        <v>54</v>
      </c>
      <c r="C17" s="30">
        <v>1000000000</v>
      </c>
    </row>
    <row r="18" spans="1:3" x14ac:dyDescent="0.25">
      <c r="A18" s="105"/>
      <c r="B18" s="35" t="s">
        <v>55</v>
      </c>
      <c r="C18" s="30">
        <v>0</v>
      </c>
    </row>
    <row r="19" spans="1:3" x14ac:dyDescent="0.25">
      <c r="A19" s="105"/>
      <c r="B19" s="98" t="s">
        <v>56</v>
      </c>
      <c r="C19" s="99"/>
    </row>
    <row r="20" spans="1:3" x14ac:dyDescent="0.25">
      <c r="A20" s="105"/>
      <c r="B20" s="35" t="s">
        <v>98</v>
      </c>
      <c r="C20" s="30">
        <v>0</v>
      </c>
    </row>
    <row r="21" spans="1:3" ht="30" x14ac:dyDescent="0.25">
      <c r="A21" s="105"/>
      <c r="B21" s="35" t="s">
        <v>100</v>
      </c>
      <c r="C21" s="30">
        <v>0</v>
      </c>
    </row>
    <row r="22" spans="1:3" x14ac:dyDescent="0.25">
      <c r="A22" s="105"/>
      <c r="B22" s="98" t="s">
        <v>121</v>
      </c>
      <c r="C22" s="99"/>
    </row>
    <row r="23" spans="1:3" x14ac:dyDescent="0.25">
      <c r="A23" s="105"/>
      <c r="B23" s="35" t="s">
        <v>130</v>
      </c>
      <c r="C23" s="30">
        <v>0</v>
      </c>
    </row>
    <row r="24" spans="1:3" x14ac:dyDescent="0.25">
      <c r="A24" s="105"/>
      <c r="B24" s="35" t="s">
        <v>54</v>
      </c>
      <c r="C24" s="30">
        <v>0</v>
      </c>
    </row>
    <row r="25" spans="1:3" x14ac:dyDescent="0.25">
      <c r="A25" s="105"/>
      <c r="B25" s="35" t="s">
        <v>55</v>
      </c>
      <c r="C25" s="30">
        <v>0</v>
      </c>
    </row>
    <row r="26" spans="1:3" x14ac:dyDescent="0.25">
      <c r="A26" s="105"/>
      <c r="B26" s="98" t="s">
        <v>122</v>
      </c>
      <c r="C26" s="99"/>
    </row>
    <row r="27" spans="1:3" x14ac:dyDescent="0.25">
      <c r="A27" s="105"/>
      <c r="B27" s="35"/>
      <c r="C27" s="30"/>
    </row>
    <row r="28" spans="1:3" x14ac:dyDescent="0.25">
      <c r="A28" s="105"/>
      <c r="B28" s="35" t="s">
        <v>54</v>
      </c>
      <c r="C28" s="30">
        <v>0</v>
      </c>
    </row>
    <row r="29" spans="1:3" x14ac:dyDescent="0.25">
      <c r="A29" s="105"/>
      <c r="B29" s="35" t="s">
        <v>55</v>
      </c>
      <c r="C29" s="30">
        <v>0</v>
      </c>
    </row>
    <row r="30" spans="1:3" x14ac:dyDescent="0.25">
      <c r="A30" s="105"/>
      <c r="B30" s="98" t="s">
        <v>114</v>
      </c>
      <c r="C30" s="99"/>
    </row>
    <row r="31" spans="1:3" x14ac:dyDescent="0.25">
      <c r="A31" s="105"/>
      <c r="B31" s="35" t="s">
        <v>125</v>
      </c>
      <c r="C31" s="31">
        <v>1</v>
      </c>
    </row>
    <row r="32" spans="1:3" x14ac:dyDescent="0.25">
      <c r="A32" s="105"/>
      <c r="B32" s="35" t="s">
        <v>115</v>
      </c>
      <c r="C32" s="32">
        <v>0</v>
      </c>
    </row>
    <row r="33" spans="1:3" x14ac:dyDescent="0.25">
      <c r="A33" s="105"/>
      <c r="B33" s="35" t="s">
        <v>129</v>
      </c>
      <c r="C33" s="31">
        <v>1</v>
      </c>
    </row>
    <row r="34" spans="1:3" x14ac:dyDescent="0.25">
      <c r="A34" s="24" t="s">
        <v>65</v>
      </c>
      <c r="B34" s="106">
        <f>IFERROR(B15*(VLOOKUP(B14,E11:F13,2,0)),16666)</f>
        <v>16666</v>
      </c>
      <c r="C34" s="106"/>
    </row>
  </sheetData>
  <mergeCells count="21">
    <mergeCell ref="B6:C6"/>
    <mergeCell ref="A1:C1"/>
    <mergeCell ref="B2:C2"/>
    <mergeCell ref="B3:C3"/>
    <mergeCell ref="B4:C4"/>
    <mergeCell ref="B5:C5"/>
    <mergeCell ref="A17:A33"/>
    <mergeCell ref="B30:C30"/>
    <mergeCell ref="B34:C34"/>
    <mergeCell ref="B14:C14"/>
    <mergeCell ref="B7:C7"/>
    <mergeCell ref="B8:C8"/>
    <mergeCell ref="B9:C9"/>
    <mergeCell ref="B10:C10"/>
    <mergeCell ref="A11:C12"/>
    <mergeCell ref="A13:C13"/>
    <mergeCell ref="B15:C15"/>
    <mergeCell ref="B22:C22"/>
    <mergeCell ref="B19:C19"/>
    <mergeCell ref="B16:C16"/>
    <mergeCell ref="B26:C26"/>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CEFB444A-EC38-4648-8B2D-12130F930E0D}">
          <x14:formula1>
            <xm:f>Hoja2!$L$9:$L$13</xm:f>
          </x14:formula1>
          <xm:sqref>B27</xm:sqref>
        </x14:dataValidation>
        <x14:dataValidation type="list" allowBlank="1" showInputMessage="1" showErrorMessage="1" xr:uid="{4EB0E707-0728-49EB-B78F-45203B392D79}">
          <x14:formula1>
            <xm:f>Hoja2!$F$1:$F$3</xm:f>
          </x14:formula1>
          <xm:sqref>B14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workbookViewId="0">
      <selection activeCell="F1" sqref="F1:G3"/>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14</v>
      </c>
      <c r="B1" t="s">
        <v>17</v>
      </c>
      <c r="C1" s="9" t="s">
        <v>19</v>
      </c>
      <c r="D1" s="9" t="s">
        <v>74</v>
      </c>
      <c r="E1" s="3" t="s">
        <v>25</v>
      </c>
      <c r="F1" s="2" t="s">
        <v>57</v>
      </c>
      <c r="G1" s="4">
        <v>0</v>
      </c>
      <c r="H1" t="s">
        <v>6</v>
      </c>
      <c r="I1" t="s">
        <v>75</v>
      </c>
      <c r="K1" t="s">
        <v>103</v>
      </c>
      <c r="L1" s="28" t="s">
        <v>127</v>
      </c>
      <c r="M1" t="s">
        <v>76</v>
      </c>
      <c r="N1" t="s">
        <v>57</v>
      </c>
      <c r="O1" t="s">
        <v>117</v>
      </c>
    </row>
    <row r="2" spans="1:15" x14ac:dyDescent="0.25">
      <c r="A2" t="s">
        <v>76</v>
      </c>
      <c r="B2" t="s">
        <v>27</v>
      </c>
      <c r="C2" t="s">
        <v>77</v>
      </c>
      <c r="D2" s="2" t="s">
        <v>78</v>
      </c>
      <c r="E2" s="1" t="s">
        <v>79</v>
      </c>
      <c r="F2" s="2" t="s">
        <v>61</v>
      </c>
      <c r="G2" s="4">
        <v>0.7</v>
      </c>
      <c r="H2" t="s">
        <v>7</v>
      </c>
      <c r="I2" t="s">
        <v>80</v>
      </c>
      <c r="K2" t="s">
        <v>104</v>
      </c>
      <c r="L2" s="28" t="s">
        <v>105</v>
      </c>
      <c r="M2" t="s">
        <v>81</v>
      </c>
      <c r="N2" t="s">
        <v>59</v>
      </c>
      <c r="O2" t="s">
        <v>27</v>
      </c>
    </row>
    <row r="3" spans="1:15" x14ac:dyDescent="0.25">
      <c r="A3" t="s">
        <v>81</v>
      </c>
      <c r="C3" t="s">
        <v>82</v>
      </c>
      <c r="D3" s="2" t="s">
        <v>83</v>
      </c>
      <c r="E3" s="1" t="s">
        <v>84</v>
      </c>
      <c r="F3" s="2" t="s">
        <v>59</v>
      </c>
      <c r="G3" s="4">
        <v>0.3</v>
      </c>
      <c r="H3" t="s">
        <v>85</v>
      </c>
      <c r="I3" t="s">
        <v>86</v>
      </c>
      <c r="L3" s="28" t="s">
        <v>106</v>
      </c>
      <c r="M3" t="s">
        <v>87</v>
      </c>
      <c r="N3" t="s">
        <v>61</v>
      </c>
    </row>
    <row r="4" spans="1:15" x14ac:dyDescent="0.25">
      <c r="A4" t="s">
        <v>87</v>
      </c>
      <c r="C4" t="s">
        <v>20</v>
      </c>
      <c r="E4" s="1" t="s">
        <v>88</v>
      </c>
      <c r="H4" t="s">
        <v>89</v>
      </c>
      <c r="I4" t="s">
        <v>8</v>
      </c>
      <c r="L4" t="s">
        <v>107</v>
      </c>
    </row>
    <row r="5" spans="1:15" x14ac:dyDescent="0.25">
      <c r="A5" t="s">
        <v>90</v>
      </c>
      <c r="E5" s="1" t="s">
        <v>91</v>
      </c>
      <c r="H5" t="s">
        <v>92</v>
      </c>
      <c r="I5" t="s">
        <v>93</v>
      </c>
      <c r="L5" s="28" t="s">
        <v>108</v>
      </c>
    </row>
    <row r="6" spans="1:15" x14ac:dyDescent="0.25">
      <c r="E6" s="1" t="s">
        <v>94</v>
      </c>
      <c r="I6" t="s">
        <v>95</v>
      </c>
      <c r="L6" s="28" t="s">
        <v>128</v>
      </c>
    </row>
    <row r="7" spans="1:15" x14ac:dyDescent="0.25">
      <c r="E7" s="1" t="s">
        <v>96</v>
      </c>
      <c r="I7" t="s">
        <v>119</v>
      </c>
      <c r="L7" s="28" t="s">
        <v>109</v>
      </c>
    </row>
    <row r="8" spans="1:15" x14ac:dyDescent="0.25">
      <c r="E8" s="1" t="s">
        <v>97</v>
      </c>
      <c r="L8" s="28" t="s">
        <v>121</v>
      </c>
    </row>
    <row r="9" spans="1:15" x14ac:dyDescent="0.25">
      <c r="L9" s="28" t="s">
        <v>110</v>
      </c>
    </row>
    <row r="10" spans="1:15" x14ac:dyDescent="0.25">
      <c r="L10" s="28" t="s">
        <v>111</v>
      </c>
    </row>
    <row r="11" spans="1:15" x14ac:dyDescent="0.25">
      <c r="L11" s="28" t="s">
        <v>112</v>
      </c>
    </row>
    <row r="12" spans="1:15" x14ac:dyDescent="0.25">
      <c r="L12" s="28" t="s">
        <v>113</v>
      </c>
    </row>
    <row r="13" spans="1:15" x14ac:dyDescent="0.25">
      <c r="L13" s="28" t="s">
        <v>124</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AUTOS  NOTA 322</vt:lpstr>
      <vt:lpstr>AUTOS NOTA 321</vt:lpstr>
      <vt:lpstr>AUTOS NOTA 324-478</vt:lpstr>
      <vt:lpstr>TASACION </vt:lpstr>
      <vt:lpstr>AUTOS NOTA 325</vt:lpstr>
      <vt:lpstr>CONCEPTO DE CONCILIACIÓN 330 </vt:lpstr>
      <vt:lpstr>CAMBIO DE CONTINGENCIA 423</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2024-11-12T19:40:02Z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