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https://allianzms-my.sharepoint.com/personal/angela_romero_allianz_co/Documents/Archivos de chat de Microsoft Teams/ANGELA/PROCESOS JUDICIALES/IBAGUE/ANAYIBE RODRIGUEZ/"/>
    </mc:Choice>
  </mc:AlternateContent>
  <xr:revisionPtr revIDLastSave="2" documentId="8_{2A6A7C02-6165-4BEF-A81F-2F14D23A1A51}" xr6:coauthVersionLast="47" xr6:coauthVersionMax="47" xr10:uidLastSave="{996C4C59-80C0-405A-AF87-DD19D5A95E8D}"/>
  <bookViews>
    <workbookView xWindow="-110" yWindow="-110" windowWidth="19420" windowHeight="10300" firstSheet="1" activeTab="4" xr2:uid="{00000000-000D-0000-FFFF-FFFF00000000}"/>
  </bookViews>
  <sheets>
    <sheet name="GENERALES NOTA 322" sheetId="5" r:id="rId1"/>
    <sheet name="GENERALES NOTA 321" sheetId="10" r:id="rId2"/>
    <sheet name="GENERALES  NOTA 324" sheetId="11" r:id="rId3"/>
    <sheet name="GENERALES NOTA 325" sheetId="14" r:id="rId4"/>
    <sheet name="CONCEPTO DE CONCILIACIÓN 330 " sheetId="16" r:id="rId5"/>
    <sheet name="Hoja1" sheetId="15" state="hidden" r:id="rId6"/>
    <sheet name="Hoja2" sheetId="6" state="hidden" r:id="rId7"/>
  </sheets>
  <externalReferences>
    <externalReference r:id="rId8"/>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0" i="16" l="1"/>
  <c r="H22" i="16" s="1"/>
  <c r="H24" i="16" s="1"/>
  <c r="G20" i="16"/>
  <c r="G22" i="16" s="1"/>
  <c r="G24" i="16" s="1"/>
  <c r="F20" i="16"/>
  <c r="F22" i="16" s="1"/>
  <c r="F24" i="16" s="1"/>
  <c r="E20" i="16"/>
  <c r="E22" i="16" s="1"/>
  <c r="E24" i="16" s="1"/>
  <c r="D20" i="16"/>
  <c r="D22" i="16" s="1"/>
  <c r="D24" i="16" s="1"/>
  <c r="H19" i="16"/>
  <c r="H21" i="16" s="1"/>
  <c r="H23" i="16" s="1"/>
  <c r="G19" i="16"/>
  <c r="G21" i="16" s="1"/>
  <c r="G23" i="16" s="1"/>
  <c r="F19" i="16"/>
  <c r="F21" i="16" s="1"/>
  <c r="F23" i="16" s="1"/>
  <c r="E19" i="16"/>
  <c r="E21" i="16" s="1"/>
  <c r="E23" i="16" s="1"/>
  <c r="D19" i="16"/>
  <c r="D21" i="16" s="1"/>
  <c r="D23" i="16" s="1"/>
  <c r="B6" i="10" l="1"/>
  <c r="B6" i="11"/>
  <c r="B17" i="11"/>
  <c r="B28" i="11" s="1"/>
  <c r="B7" i="10"/>
  <c r="B7" i="14"/>
  <c r="B6" i="14"/>
  <c r="B5" i="14"/>
  <c r="B4" i="14"/>
  <c r="B3" i="14"/>
  <c r="B4" i="11"/>
  <c r="B5" i="11"/>
  <c r="B7" i="11"/>
  <c r="B3" i="11"/>
  <c r="B15" i="5"/>
  <c r="B8" i="11" s="1"/>
  <c r="B4" i="10"/>
  <c r="B5" i="10"/>
  <c r="B3" i="10"/>
</calcChain>
</file>

<file path=xl/sharedStrings.xml><?xml version="1.0" encoding="utf-8"?>
<sst xmlns="http://schemas.openxmlformats.org/spreadsheetml/2006/main" count="266" uniqueCount="182">
  <si>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</si>
  <si>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</si>
  <si>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</si>
  <si>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</si>
  <si>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</si>
  <si>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</si>
  <si>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</si>
  <si>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</si>
  <si>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</si>
  <si>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</si>
  <si>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</si>
  <si>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</si>
  <si>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</si>
  <si>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</si>
  <si>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</si>
  <si>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</si>
  <si>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</si>
  <si>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</si>
  <si>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</si>
  <si>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</si>
  <si>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</si>
  <si>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</si>
  <si>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</si>
  <si>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</si>
  <si>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</si>
  <si>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</si>
  <si>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</si>
  <si>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</si>
  <si>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</si>
  <si>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</si>
  <si>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</si>
  <si>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</si>
  <si>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</si>
  <si>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</si>
  <si>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</si>
  <si>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</si>
  <si>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</si>
  <si>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</si>
  <si>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</si>
  <si>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</si>
  <si>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</si>
  <si>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</si>
  <si>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</si>
  <si>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</si>
  <si>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</si>
  <si>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</si>
  <si>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</si>
  <si>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</si>
  <si>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</si>
  <si>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</si>
  <si>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</si>
  <si>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</si>
  <si>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</si>
  <si>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</si>
  <si>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</si>
  <si>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</si>
  <si>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</si>
  <si>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</si>
  <si>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</si>
  <si>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</si>
  <si>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</si>
  <si>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</si>
  <si>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</si>
  <si>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</si>
  <si>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</si>
  <si>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</si>
  <si>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</si>
  <si>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</si>
  <si>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</si>
  <si>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</si>
  <si>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</si>
  <si>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</si>
  <si>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</si>
  <si>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</si>
  <si>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</si>
  <si>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</si>
  <si>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</si>
  <si>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</si>
  <si>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</si>
  <si>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</si>
  <si>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</si>
  <si>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</si>
  <si>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</si>
  <si>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</si>
  <si>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</si>
  <si>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</si>
  <si>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</si>
  <si>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</si>
  <si>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</si>
  <si>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</si>
  <si>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</si>
  <si>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</si>
  <si>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</si>
  <si>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</si>
  <si>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</si>
  <si>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</si>
  <si>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</si>
  <si>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</si>
  <si>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</si>
  <si>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</si>
  <si>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</si>
  <si>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</si>
  <si>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</si>
  <si>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</si>
  <si>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</si>
  <si>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</si>
  <si>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</si>
  <si>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</si>
  <si>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</si>
  <si>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</si>
  <si>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</si>
  <si>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</si>
  <si>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</si>
  <si>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</si>
  <si>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</si>
  <si>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</si>
  <si>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</si>
  <si>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</si>
  <si>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</si>
  <si>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</si>
  <si>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</si>
  <si>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</si>
  <si>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</si>
  <si>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</si>
  <si>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</si>
  <si>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</si>
  <si>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</si>
  <si>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</si>
  <si>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</si>
  <si>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</si>
  <si>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</si>
  <si>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</si>
  <si>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</si>
  <si>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</si>
  <si>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CONCURRENCIA</t>
  </si>
  <si>
    <t>73001333300320230032300</t>
  </si>
  <si>
    <t>Juzgado Tercero Administrativo del Circuito de Ibagué, Tolima</t>
  </si>
  <si>
    <t>UNIVERSIDAD DEL TOLIMA -COSEQUIN LTDA-SEGUROS DEL ESTADO S.A -COMPAÑÍA DE SEGUROS SURA S.A -COMPAÑÍA DE SEGUROS ALLIANZ S.A</t>
  </si>
  <si>
    <t>JAVIER RICARDO PIRA RODRIGUEZ, (Hijo de la víctima), ANAYIBE RODRIGUEZ GUTIERREZ, (Madre de los hijos de la víctima), RHONAL STICK PIRA RODRIGUEZ, (Hijo de la víctima, nacimiento el 9 de febrero de 2009)</t>
  </si>
  <si>
    <t>JAIDER PIRA JARA</t>
  </si>
  <si>
    <t>10 DE ABRIL DE 2023</t>
  </si>
  <si>
    <t>6 DE JULIO DE 2023</t>
  </si>
  <si>
    <t xml:space="preserve">RESPONSABILIDAD CIVIL EXTRACONTRACTUAL </t>
  </si>
  <si>
    <t>1.El señor Jaider Pira Jara falleció el 11 de junio de 2021 debido a heridas recibidas con arma cortopunzante y de fuego el 28 de abril de 2021, aproximadamente a las 19:40, en las instalaciones de la Universidad del Tolima, sede Chaparral, el funcionario fue atacadopor los presuntos delincuentes, quienes huyeron por una zona boscosa que hay en el lugar.
2.En el momento del incidente, el señor Pira Jara cumplía sus funciones como guarda de seguridad, representando a la empresa Cosequin Ltda., su empleador. La relación laboral entre el señor Pira Jara y Cosequin Ltda. se regía por un contrato laboral a término fijo, desde el 1 de marzo de 2021 hasta el 30 de julio de 2021, con el objetivo principal de prestar servicios de vigilancia y seguridad a la Universidad del Tolima. Este servicio de vigilancia se derivaba del Contrato de Prestación de Servicios No 58 – 2021, suscrito entre la Universidad del Tolima y Cosequin Ltda. el 26 de febrero de 2021.
3.Según documentos de la ARL AXA Colpatria, el señor Pira Jara fue atacado cerca de las instalaciones de la universidad, sufriendo heridas que comprometieron la región maxilar interior y el pómulo izquierdo. Fue trasladado al Hospital Federico Lleras de Ibagué, donde finalmente falleció. La causa de muerte, según la necropsia, fue determinada como homicidio, causada por herida por proyectil de arma de fuego de carga múltiple y heridas por arma cortocontundente.</t>
  </si>
  <si>
    <t>Daño en la vida en relaciòn</t>
  </si>
  <si>
    <t>UNIVERSIDAD DEL TOLIMA</t>
  </si>
  <si>
    <t>890.700.640-7</t>
  </si>
  <si>
    <t>4 DE MARZO DE 2024</t>
  </si>
  <si>
    <t>1 DEMARZO DE 2024</t>
  </si>
  <si>
    <t>23 DE ABRIL DE 2024</t>
  </si>
  <si>
    <r>
      <rPr>
        <b/>
        <sz val="11"/>
        <color theme="1"/>
        <rFont val="Calibri"/>
        <family val="2"/>
        <scheme val="minor"/>
      </rPr>
      <t xml:space="preserve">SINIESTRO </t>
    </r>
    <r>
      <rPr>
        <sz val="11"/>
        <color theme="1"/>
        <rFont val="Calibri"/>
        <family val="2"/>
        <scheme val="minor"/>
      </rPr>
      <t xml:space="preserve">124312973 </t>
    </r>
    <r>
      <rPr>
        <b/>
        <sz val="11"/>
        <color theme="1"/>
        <rFont val="Calibri"/>
        <family val="2"/>
        <scheme val="minor"/>
      </rPr>
      <t>- APLICATIVO - LEGIS</t>
    </r>
    <r>
      <rPr>
        <sz val="11"/>
        <color theme="1"/>
        <rFont val="Calibri"/>
        <family val="2"/>
        <scheme val="minor"/>
      </rPr>
      <t xml:space="preserve"> APJ32288</t>
    </r>
  </si>
  <si>
    <t>11 DE JUNIO DE 2021 - Fallecimiento de la vìtima(28 DE ABRIL DE 2021- fecha de ocurrido el ataque sufrido por la víctima en los predios de la Universidad del Tolima Sede Chaparral).</t>
  </si>
  <si>
    <t>Predios, Labores y Operaciones</t>
  </si>
  <si>
    <t>$500.000.000 (Porcentaje asumido por Allianz Seguros S.A. - 50%).</t>
  </si>
  <si>
    <t>5% Valor de la pérdida - Mínimo 0.50 SMLMV</t>
  </si>
  <si>
    <t xml:space="preserve">Desde el 10/05/2020 hasta el 06/03/2021 (Prorrogada hasta el 19/07/2021) </t>
  </si>
  <si>
    <t>Seguros Generales SURAMERICANA S.A.</t>
  </si>
  <si>
    <t>ALLIANZ Seguros S.A.</t>
  </si>
  <si>
    <t>50% - Póliza 697386</t>
  </si>
  <si>
    <t>Póliza 22687554 / 0 (Número interno Allianz Seguros S.A.)</t>
  </si>
  <si>
    <t>50% - Póliza 22687554 / 0</t>
  </si>
  <si>
    <t>N/A</t>
  </si>
  <si>
    <t>X</t>
  </si>
  <si>
    <t>X - Porcentaje asumido por Allianz Seguros 50%</t>
  </si>
  <si>
    <t xml:space="preserve">• Disminución de la suma asegurada por pago de indemnizaciones con cargo a la PÓLIZA DE RC No. 22687554 /0
</t>
  </si>
  <si>
    <t xml:space="preserve">X </t>
  </si>
  <si>
    <t>X - Hecho de un tercero</t>
  </si>
  <si>
    <t>VoBo</t>
  </si>
  <si>
    <t xml:space="preserve">proceder </t>
  </si>
  <si>
    <t>EXCEPCIONES DE FONDO FRENTE A LA DEMANDA:
1.	INEXISTENCIA DE UN DAÑO ANTIJURÍDICO IMPUTABLE A LA UNIVERSIDAD DEL TOLIMA.
2.	INEXISTENCIA DE NEXO CAUSAL. NO EXISTEN ELEMENTOS DE JUICIO QUE ATEN EL FALLECIMIENTO CON UNA ACTUACIÓN U OMISIÓN DE LA UNIVERSIDAD DEL TOLIMA.
3.	EXIMENTE DE RESPONSABILIDAD DE LOS DEMANDADOS POR CONFIGURARSE UNA CAUSA EXTRAÑA: HECHO DE UN TERCERO.
4.	REDUCCIÓN DE LA INDEMNIZACIÓN – APLICACIÓN ARTÍCULO 2357 DEL C.C..
5.	FALTA DE LEGITIMACIÓN EN LA CAUSA POR ACTIVA DE LOS DEMANDANTES PARA SOLICITAR EL INCUMPLIMIENTO DEL CONTRATO DE PRESTACIÓN DE SERVICIO No. 58 – 2021.
6.	IMPROCEDENCIA DEL RECONOCIMIENTO DE PERJUICIOS MORALES RESPECTO DE ANAYIBE RODRIGUEZ GUTIERREZ- EXCESIVA TASACIÓN DEL DAÑO MORAL.
7.	FALTA DE PRUEBA DEL DAÑO EMERGENTE.
8.	IMPROCEDENCIA DEL RECONOCIMIENTO DEL DAÑO A LA VIDA EN RELACIÓN.
EXCEPCIONES FRENTE A LA RELACION ASEGURADA ASEGURADOR:
1.	FALTA DE COBERTURA MATERIAL: COSEQUIN LTDA NO OSTENTA LA CALIDAD DE ASEGURADO EN LA PÓLIZA DE RESPONSABILIDAD CIVIL EXTRACONTRACTUAL 697386-9.
2.	FALTA DE COBERTURA DE LOS HECHOS DISCUTIDOS EN EL LITIGIO, EN LA MEDIDA DE QUE EN LA PÓLIZA DE RESPONSABILIDAD CIVIL EXTRACONTRACTUAL 697386- 9 NO SE OTORGÓ AMPARO DE RESPONSABILIDAD DEL EMPLEADOR.
3.	FALTA DE COBERTURA MATERIAL: EN LA PÓLIZA DE RESPONSABILIDAD CIVIL EXTRACONTRACTUAL N° 697386 SE EXCLUYÓ EL RIESGO DERIVADO DEL INCUMPLIMIENTO DE OBLIGACIONES CONTRACTUALES.
4.	INEXISTENCIA DE SINIESTRO – EN LOS TÉRMINOS DEL ARTÍCULO 1072 DEL C.CO.
5.	IMPROCEDENCIA DE CONDENAR A ALLIANZ SEGUROS S.A. AL PAGO INTERESES DE MORA DEL ARTÍCULO 1080 DEL C.CO. POR CUANTO LA OBLIGACIÓN INDEMNIZATORIA NO HA NACIDO.
6.	EN CUALQUIER CASO, SE DEBERÁ TENER EN CUENTA EL COASEGURO PACTADO EN LA PÓLIZA DE RESPONSABILIDAD CIVIL EXTRACONTRACTUAL N° 697386.
7.	LÍMITES MÁXIMOS DE RESPONSABILIDAD DEL ASEGURADOR PACTADOS EN EL CONTRATO DE SEGURO DOCUMENTADO EN LA PÓLIZA DE RESPONSABILIDAD CIVIL No. 697386.
8.	EN LA PÓLIZA DE RESPONSABILIDAD CIVIL No. 697386-9 SE PACTÓ UN DEDUCIBLE.
9.	DISPONIBILIDAD DEL VALOR ASEGURADO
10.	GENÉRICA O INNOMINADA</t>
  </si>
  <si>
    <t xml:space="preserve">La contingencia del proceso se califica como EVENTUAL, toda vez que, si bien el contrato de seguro presta cobertura material y temporal, dependerá del debate probatorio confirmar o desvirtuar la responsabilidad del asegurado.
Lo primero que debe tomarse en consideración es que la Póliza de Responsabilidad Civil Extracontractual No.697386-9, cuyo tomador y asegurado es la Universidad del Tolima, presta cobertura material y temporal, de conformidad con los hechos y pretensiones expuestas en el libelo de la demanda. Frente a la cobertura temporal debe decirse que su modalidad es por ocurrencia, la cual ampara los daños causados a terceros durante su vigencia. En consecuencia, se tiene que su vigencia tuvo inicio el 10 de mayo de 2020 hasta el 19 de julio de 2021, y los hechos materia de litigio ocurrieron el 28 de abril de 2021, cuando la víctima fue herida con arma cortopunzante y de fuego en los predios del asegurado, luego los eventos ocurrieron dentro de la vigencia de la póliza.
En cuanto a la cobertura material, debe decirse que la póliza contempla un amparo que abarca daños materiales, lesiones personales o muerte causados a terceros en predios del asegurado en ejecución de sus laborales, incluyendo casos en los que el asegurado sea solidariamente responsable por los actos de sus contratistas o subcontratistas. Esto adquiere relevancia, ya que el señor Jaider Pira Jara se desempeñaba como guarda de seguridad prestando servicio de vigilancia y seguridad privada en los predios de la Universidad del Tolima en virtud del contrato suscrito entre la Universidad del Tolima y la empresa de vigilancia Cosequin Ltda. Los demandantes atribuyen al asegurado la omisión administrativa en la obligación de realizar una debida interventoría y/o supervisión respecto del Contrato de Prestación de Servicios No. 58-2021, suscrito entre la Universidad del Tolima y Cosequin Ltda.Es pertinente mencionar que, si bien las condiciones generales de la póliza excluyen aquel riesgo que se derive del incumplimiento de obligaciones contractuales de toda naturaleza incluidos aquellos incumplimientos laborales en cabeza del contratista, dicha exclusión no se extiende a la obligación del asegurado de preservar la integridad de terceros en sus predios.
En relación con la responsabilidad del asegurado, dependerá del debate probatorio. Si bien la muerte de la víctima fue causada por actos delictivos de terceros, se cuestiona la supuesta  omisión  administrativa por parte del asegurado de cara a la supervisión o interventoría del contrato de prestación de servicios de vigilancia. Los demandantes aducen que la Universidad del Tolima no se aseguró que su contratista proporcionara a la víctima los elementos necesarios, como armamento, medios de comunicación, equipos, materiales y personal debidamente capacitado y equipado, así como cualquier otro recurso necesario para una prestación de servicio de vigilancia privada en los predios del asegurado. Por tanto, el debate girará en torno a desvirtuar la supuesta omisión administrativa de la Universidad del Tolima.
Lo anterior, sin perjuicio del carácter contingente dentro del proceso.
</t>
  </si>
  <si>
    <t xml:space="preserve">Como liquidación objetiva de las pretensiones se estima un valor de $ 132.762.500. A este valor se llegó teniendo en cuenta lo siguiente:
1.	Daños morales: Se reconocen los perjuicios a título de daños morales bajo los parámetros establecidos por el Consejo de Estado en su sentencia de unificación. Así las cosas, se reconocen al señor JAVIER RICARDO PIRA RODRÍGUEZ, en calidad de hijo de la víctima la suma de 100 SMLMV, para el menor RHONAL STICK PIRA RODRIGUEZ, en su calidad de hijo de la víctima la suma de 100 SMLMV.   Para la señora ANAYIBE RODRIGUEZ GUTIERREZ, se reconoce la suma de 15 SMLMV.
Por lo que los perjuicios morales ascenderían solamente a 215 SMMLV o $ 279.500.000
2.	Daño a la vida de relación: Se desestima tal tipología del daño, por cuanto la parte actora pretende obtener una doble reparación por el mismo evento al solicitar en el libelo introductor “perjuicios morales” y “daño a la vida en relación”, olvidando que el concepto de daño a la vida en relación se encuentra orientado a reparar aquellas alteraciones en las condiciones de existencia de la víctima relativas a “actividades vitales que, aunque no producen rendimiento patrimonial, hacen agradable la existencia”. Este daño se subsume en el perjuicio denominado daño a la salud, a voces del Consejo de Estado.
3.	Daño emergente consolidado y futuro: No se reconocen las pretensiones de daño material a título de daño emergente consolidado y futuro, toda vez que no se ha logrado acreditar que los demandantes dependieran económicamente de la víctima. No se evidencia medio de convicción respecto de alguna erogación que haya sido asumida por los demandantes como consecuencia del daño. Tampoco obra prueba de las suma o sumas que efectivamente saldrán del patrimonio de los reclamantes en una fecha futura, es decir no hay causalidad directa debidamente acreditada entre el gasto futuro y el daño.
4.	Coaseguro: La Póliza de Responsabilidad Civil Extracontractual N.º 22687554, cuenta con un coaseguro distribuido de la siguiente manera: SEGURO GENERALES SURAMERICANA 50% ALLIANZ SEGUROS 50%.
5.	Límite asegurado y deducible: El valor asegurado total de la cobertura es de $1.000.000.000, de los cuales Allianz Seguros S.A. asumió solo $500.000.000, que corresponde al 50%. Además, en el contrato de seguro se estableció un deducible de 5 % de la perdida, mínimo 0.5 SMMLV; teniendo en cuenta que la suma objetivada no supera el límite asegurado correspondiente al 50% de Allianz. Por lo tanto, a la suma de $260.000.000, se le debe restar el importe asumido por el asegurado correspondiente al 5% es decir $ 13.975.000, y a la suma de $265.525.000, se le descontara el % de participación de la compañía para un total de la asuma objetivada de $ 132.762.500, el cual la compañía asumiría en caso de una eventual condena.
</t>
  </si>
  <si>
    <t>124312973-APL 183993</t>
  </si>
  <si>
    <t xml:space="preserve"> liquidación objetiva de las pretensiones se estima un valor de $ 132.762.500. A este valor se llegó teniendo en cuenta lo siguiente:
1.	Daños morales: Se reconocen los perjuicios a título de daños morales bajo los parámetros establecidos por el Consejo de Estado en su sentencia de unificación. Así las cosas, se reconocen al señor JAVIER RICARDO PIRA RODRÍGUEZ, en calidad de hijo de la víctima la suma de 100 SMLMV, para el menor RHONAL STICK PIRA RODRIGUEZ, en su calidad de hijo de la víctima la suma de 100 SMLMV.   Para la señora ANAYIBE RODRIGUEZ GUTIERREZ, se reconoce la suma de 15 SMLMV.
Por lo que los perjuicios morales ascenderían solamente a 215 SMMLV o $ 279.500.000
2.	Daño a la vida de relación: Se desestima tal tipología del daño, por cuanto la parte actora pretende obtener una doble reparación por el mismo evento al solicitar en el libelo introductor “perjuicios morales” y “daño a la vida en relación”, olvidando que el concepto de daño a la vida en relación se encuentra orientado a reparar aquellas alteraciones en las condiciones de existencia de la víctima relativas a “actividades vitales que, aunque no producen rendimiento patrimonial, hacen agradable la existencia”. Este daño se subsume en el perjuicio denominado daño a la salud, a voces del Consejo de Estado.
3.	Daño emergente consolidado y futuro: No se reconocen las pretensiones de daño material a título de daño emergente consolidado y futuro, toda vez que no se ha logrado acreditar que los demandantes dependieran económicamente de la víctima. No se evidencia medio de convicción respecto de alguna erogación que haya sido asumida por los demandantes como consecuencia del daño. Tampoco obra prueba de las suma o sumas que efectivamente saldrán del patrimonio de los reclamantes en una fecha futura, es decir no hay causalidad directa debidamente acreditada entre el gasto futuro y el daño.
4.	Coaseguro: La Póliza de Responsabilidad Civil Extracontractual N.º 22687554, cuenta con un coaseguro distribuido de la siguiente manera: SEGURO GENERALES SURAMERICANA 50% ALLIANZ SEGUROS 50%.
5.	Límite asegurado y deducible: El valor asegurado total de la cobertura es de $1.000.000.000, de los cuales Allianz Seguros S.A. asumió solo $500.000.000, que corresponde al 50%. Además, en el contrato de seguro se estableció un deducible de 5 % de la perdida, mínimo 0.5 SMMLV; teniendo en cuenta que la suma objetivada no supera el límite asegurado correspondiente al 50% de Allianz. Por lo tanto, a la suma de $260.000.000, se le debe restar el importe asumido por el asegurado correspondiente al 5% es decir $ 13.975.000, y a la suma de $265.525.000, se le descontara el % de participación de la compañía para un total de la asuma objetivada de $ 132.762.500, el cual la compañía asumiría en caso de una eventual condena.</t>
  </si>
  <si>
    <t xml:space="preserve">CONCEPTO DE CONCILIACIÓN 330 </t>
  </si>
  <si>
    <t xml:space="preserve">SUMA SOLICITADA </t>
  </si>
  <si>
    <t>COMENTARIOS ABOGADO EXTERNO</t>
  </si>
  <si>
    <t>AUTORIZACIÓN COMPAÑÍA SUMA</t>
  </si>
  <si>
    <t xml:space="preserve">AUTORIZACIÓN COMPAÑÍA COMENTARIOS </t>
  </si>
  <si>
    <t>124312973 - Apl. 183993</t>
  </si>
  <si>
    <t>Dra. se cargó auto fija fecha audiencia para el 30 abril del 2025 a las 9:00 am.
- No se necesita representante legal.
- Se sugiere no conciliar, debido a la contingencia eventual del proceso.
Por tanto, sugerimos esperar a que se surta la audiencia inicial, así como el debate probatorio para entonces, poder revisar nuevamente el riesgo de exposición de la compañía. toda vez que,  el debate girará en torno a desvirtuar la supuesta omisión administrativa de la Universidad del Tolima.</t>
  </si>
  <si>
    <t xml:space="preserve">Considero procedente esperar el desarrollo probatorio y allí determinar si realizamos ofrecimiento o re calificamos el proceso a remoto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</si>
</sst>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 #,##0;[Red]\-&quot;$&quot;\ #,##0"/>
    <numFmt numFmtId="42" formatCode="_-&quot;$&quot;\ * #,##0_-;\-&quot;$&quot;\ * #,##0_-;_-&quot;$&quot;\ * &quot;-&quot;_-;_-@_-"/>
    <numFmt numFmtId="44" formatCode="_-&quot;$&quot;\ * #,##0.00_-;\-&quot;$&quot;\ * #,##0.00_-;_-&quot;$&quot;\ * &quot;-&quot;??_-;_-@_-"/>
    <numFmt numFmtId="164" formatCode="&quot;$&quot;\ #,##0"/>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96">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0" fillId="0" borderId="1"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0" fontId="2" fillId="0" borderId="2" xfId="0" applyFont="1" applyBorder="1" applyAlignment="1">
      <alignment horizontal="justify" vertical="top"/>
    </xf>
    <xf numFmtId="0" fontId="2" fillId="0" borderId="4" xfId="0" applyFont="1" applyBorder="1" applyAlignment="1">
      <alignment horizontal="justify" vertical="top"/>
    </xf>
    <xf numFmtId="0" fontId="4" fillId="6" borderId="1" xfId="0" applyFont="1" applyFill="1" applyBorder="1" applyAlignment="1">
      <alignment horizontal="center" vertical="center"/>
    </xf>
    <xf numFmtId="164" fontId="0" fillId="0" borderId="1" xfId="0" applyNumberFormat="1" applyBorder="1" applyAlignment="1">
      <alignment horizontal="left" vertical="top"/>
    </xf>
    <xf numFmtId="0" fontId="0" fillId="0" borderId="1" xfId="0" applyBorder="1" applyAlignment="1">
      <alignment horizontal="left" vertical="center"/>
    </xf>
    <xf numFmtId="0" fontId="0" fillId="0" borderId="1" xfId="0" applyBorder="1" applyAlignment="1">
      <alignment vertical="center" wrapText="1"/>
    </xf>
    <xf numFmtId="6" fontId="0" fillId="0" borderId="1" xfId="1" applyNumberFormat="1" applyFont="1" applyBorder="1" applyAlignment="1" applyProtection="1">
      <alignment horizontal="justify" vertical="top"/>
      <protection locked="0"/>
    </xf>
    <xf numFmtId="6" fontId="0" fillId="0" borderId="1" xfId="1" applyNumberFormat="1" applyFont="1" applyBorder="1" applyAlignment="1" applyProtection="1">
      <alignment horizontal="center" vertical="top"/>
      <protection locked="0"/>
    </xf>
    <xf numFmtId="0" fontId="0" fillId="0" borderId="1" xfId="0" applyBorder="1" applyAlignment="1">
      <alignment horizontal="justify" vertical="top"/>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0" fontId="0" fillId="0" borderId="2" xfId="0" applyBorder="1" applyAlignment="1">
      <alignment horizontal="left" vertical="top"/>
    </xf>
    <xf numFmtId="0" fontId="0" fillId="0" borderId="3" xfId="0" applyBorder="1" applyAlignment="1">
      <alignment horizontal="left" vertical="top"/>
    </xf>
    <xf numFmtId="42" fontId="0" fillId="5" borderId="2" xfId="1" applyFont="1" applyFill="1" applyBorder="1" applyAlignment="1">
      <alignment horizontal="justify" vertical="top"/>
    </xf>
    <xf numFmtId="42" fontId="0" fillId="5" borderId="3" xfId="1" applyFont="1" applyFill="1" applyBorder="1" applyAlignment="1">
      <alignment horizontal="justify"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4" fillId="6" borderId="9" xfId="0" applyFont="1" applyFill="1" applyBorder="1" applyAlignment="1">
      <alignment horizontal="center" vertical="center"/>
    </xf>
    <xf numFmtId="0" fontId="4"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xf numFmtId="0" fontId="0" fillId="0" borderId="2" xfId="0" applyBorder="1" applyAlignment="1">
      <alignment horizontal="center" vertical="top"/>
    </xf>
    <xf numFmtId="0" fontId="0" fillId="0" borderId="3" xfId="0" applyBorder="1" applyAlignment="1">
      <alignment horizontal="center" vertical="top"/>
    </xf>
    <xf numFmtId="164" fontId="0" fillId="5" borderId="1" xfId="1" applyNumberFormat="1" applyFont="1" applyFill="1" applyBorder="1" applyAlignment="1">
      <alignment horizontal="justify" vertical="top"/>
    </xf>
    <xf numFmtId="164" fontId="0" fillId="5" borderId="1" xfId="3" applyNumberFormat="1" applyFont="1" applyFill="1" applyBorder="1" applyAlignment="1">
      <alignment horizontal="center"/>
    </xf>
    <xf numFmtId="0" fontId="0" fillId="5" borderId="1" xfId="0" applyFill="1" applyBorder="1" applyAlignment="1">
      <alignment horizontal="justify" vertical="top"/>
    </xf>
  </cellXfs>
  <cellStyles count="4">
    <cellStyle name="Moneda" xfId="3"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zoomScale="85" zoomScaleNormal="85" workbookViewId="0">
      <selection activeCell="B2" sqref="B2:C6"/>
    </sheetView>
  </sheetViews>
  <sheetFormatPr baseColWidth="10" defaultColWidth="0" defaultRowHeight="14.5" x14ac:dyDescent="0.35"/>
  <cols>
    <col min="1" max="1" width="46.1796875" style="7" bestFit="1" customWidth="1"/>
    <col min="2" max="2" width="63.81640625" style="7" customWidth="1"/>
    <col min="3" max="3" width="37.453125" style="7" customWidth="1"/>
    <col min="4" max="4" width="11.453125" style="2" hidden="1" customWidth="1"/>
    <col min="5" max="16384" width="11.453125" style="2" hidden="1"/>
  </cols>
  <sheetData>
    <row r="1" spans="1:3" ht="18.5" x14ac:dyDescent="0.35">
      <c r="A1" s="43" t="s">
        <v>40</v>
      </c>
      <c r="B1" s="43"/>
      <c r="C1" s="43"/>
    </row>
    <row r="2" spans="1:3" x14ac:dyDescent="0.35">
      <c r="A2" s="5" t="s">
        <v>11</v>
      </c>
      <c r="B2" s="44" t="s">
        <v>135</v>
      </c>
      <c r="C2" s="45"/>
    </row>
    <row r="3" spans="1:3" x14ac:dyDescent="0.35">
      <c r="A3" s="5" t="s">
        <v>0</v>
      </c>
      <c r="B3" s="46" t="s">
        <v>136</v>
      </c>
      <c r="C3" s="47"/>
    </row>
    <row r="4" spans="1:3" x14ac:dyDescent="0.35">
      <c r="A4" s="5" t="s">
        <v>108</v>
      </c>
      <c r="B4" s="46" t="s">
        <v>137</v>
      </c>
      <c r="C4" s="47"/>
    </row>
    <row r="5" spans="1:3" ht="39.75" customHeight="1" x14ac:dyDescent="0.35">
      <c r="A5" s="5" t="s">
        <v>1</v>
      </c>
      <c r="B5" s="46" t="s">
        <v>138</v>
      </c>
      <c r="C5" s="47"/>
    </row>
    <row r="6" spans="1:3" x14ac:dyDescent="0.35">
      <c r="A6" s="5" t="s">
        <v>109</v>
      </c>
      <c r="B6" s="39" t="s">
        <v>110</v>
      </c>
      <c r="C6" s="39"/>
    </row>
    <row r="7" spans="1:3" x14ac:dyDescent="0.35">
      <c r="A7" s="5" t="s">
        <v>2</v>
      </c>
      <c r="B7" s="39" t="s">
        <v>139</v>
      </c>
      <c r="C7" s="39"/>
    </row>
    <row r="8" spans="1:3" ht="35.25" customHeight="1" x14ac:dyDescent="0.35">
      <c r="A8" s="5" t="s">
        <v>3</v>
      </c>
      <c r="B8" s="39" t="s">
        <v>151</v>
      </c>
      <c r="C8" s="39"/>
    </row>
    <row r="9" spans="1:3" x14ac:dyDescent="0.35">
      <c r="A9" s="5" t="s">
        <v>4</v>
      </c>
      <c r="B9" s="40" t="s">
        <v>140</v>
      </c>
      <c r="C9" s="40"/>
    </row>
    <row r="10" spans="1:3" x14ac:dyDescent="0.35">
      <c r="A10" s="5" t="s">
        <v>5</v>
      </c>
      <c r="B10" s="40" t="s">
        <v>141</v>
      </c>
      <c r="C10" s="40"/>
    </row>
    <row r="11" spans="1:3" ht="23.25" customHeight="1" x14ac:dyDescent="0.35">
      <c r="A11" s="5" t="s">
        <v>27</v>
      </c>
      <c r="B11" s="41" t="s">
        <v>142</v>
      </c>
      <c r="C11" s="42"/>
    </row>
    <row r="12" spans="1:3" x14ac:dyDescent="0.35">
      <c r="A12" s="49" t="s">
        <v>119</v>
      </c>
      <c r="B12" s="40" t="s">
        <v>143</v>
      </c>
      <c r="C12" s="39"/>
    </row>
    <row r="13" spans="1:3" ht="30" customHeight="1" x14ac:dyDescent="0.35">
      <c r="A13" s="49"/>
      <c r="B13" s="39"/>
      <c r="C13" s="39"/>
    </row>
    <row r="14" spans="1:3" ht="73.5" customHeight="1" x14ac:dyDescent="0.35">
      <c r="A14" s="49"/>
      <c r="B14" s="39"/>
      <c r="C14" s="39"/>
    </row>
    <row r="15" spans="1:3" ht="29" x14ac:dyDescent="0.35">
      <c r="A15" s="5" t="s">
        <v>45</v>
      </c>
      <c r="B15" s="52">
        <f>SUM(C17,C18,C20,C21,C23)</f>
        <v>1363600000</v>
      </c>
      <c r="C15" s="53"/>
    </row>
    <row r="16" spans="1:3" ht="33.75" customHeight="1" x14ac:dyDescent="0.35">
      <c r="A16" s="54" t="s">
        <v>46</v>
      </c>
      <c r="B16" s="55" t="s">
        <v>47</v>
      </c>
      <c r="C16" s="55"/>
    </row>
    <row r="17" spans="1:3" ht="33.75" customHeight="1" x14ac:dyDescent="0.35">
      <c r="A17" s="54"/>
      <c r="B17" s="9" t="s">
        <v>48</v>
      </c>
      <c r="C17" s="6"/>
    </row>
    <row r="18" spans="1:3" ht="33.75" customHeight="1" x14ac:dyDescent="0.35">
      <c r="A18" s="54"/>
      <c r="B18" s="9" t="s">
        <v>49</v>
      </c>
      <c r="C18" s="6">
        <v>765600000</v>
      </c>
    </row>
    <row r="19" spans="1:3" x14ac:dyDescent="0.35">
      <c r="A19" s="54"/>
      <c r="B19" s="56" t="s">
        <v>50</v>
      </c>
      <c r="C19" s="57"/>
    </row>
    <row r="20" spans="1:3" x14ac:dyDescent="0.35">
      <c r="A20" s="54"/>
      <c r="B20" s="9" t="s">
        <v>111</v>
      </c>
      <c r="C20" s="6">
        <v>299000000</v>
      </c>
    </row>
    <row r="21" spans="1:3" x14ac:dyDescent="0.35">
      <c r="A21" s="54"/>
      <c r="B21" s="9" t="s">
        <v>144</v>
      </c>
      <c r="C21" s="6">
        <v>299000000</v>
      </c>
    </row>
    <row r="22" spans="1:3" x14ac:dyDescent="0.35">
      <c r="A22" s="54"/>
      <c r="B22" s="56" t="s">
        <v>107</v>
      </c>
      <c r="C22" s="57"/>
    </row>
    <row r="23" spans="1:3" x14ac:dyDescent="0.35">
      <c r="A23" s="54"/>
      <c r="B23" s="9"/>
      <c r="C23" s="13"/>
    </row>
    <row r="24" spans="1:3" x14ac:dyDescent="0.35">
      <c r="A24" s="5" t="s">
        <v>6</v>
      </c>
      <c r="B24" s="39" t="s">
        <v>145</v>
      </c>
      <c r="C24" s="39"/>
    </row>
    <row r="25" spans="1:3" x14ac:dyDescent="0.35">
      <c r="A25" s="5" t="s">
        <v>7</v>
      </c>
      <c r="B25" s="39" t="s">
        <v>146</v>
      </c>
      <c r="C25" s="39"/>
    </row>
    <row r="26" spans="1:3" x14ac:dyDescent="0.35">
      <c r="A26" s="5" t="s">
        <v>8</v>
      </c>
      <c r="B26" s="39">
        <v>697386</v>
      </c>
      <c r="C26" s="39"/>
    </row>
    <row r="27" spans="1:3" x14ac:dyDescent="0.35">
      <c r="A27" s="5" t="s">
        <v>41</v>
      </c>
      <c r="B27" s="50" t="s">
        <v>147</v>
      </c>
      <c r="C27" s="51"/>
    </row>
    <row r="28" spans="1:3" x14ac:dyDescent="0.35">
      <c r="A28" s="5" t="s">
        <v>9</v>
      </c>
      <c r="B28" s="48" t="s">
        <v>148</v>
      </c>
      <c r="C28" s="48"/>
    </row>
    <row r="29" spans="1:3" x14ac:dyDescent="0.35">
      <c r="A29" s="5" t="s">
        <v>10</v>
      </c>
      <c r="B29" s="39" t="s">
        <v>149</v>
      </c>
      <c r="C29" s="39"/>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80" zoomScaleNormal="80" workbookViewId="0">
      <selection activeCell="B6" sqref="B6:C6"/>
    </sheetView>
  </sheetViews>
  <sheetFormatPr baseColWidth="10" defaultColWidth="0" defaultRowHeight="14.5" x14ac:dyDescent="0.35"/>
  <cols>
    <col min="1" max="1" width="44.453125" customWidth="1"/>
    <col min="2" max="2" width="25.81640625" customWidth="1"/>
    <col min="3" max="3" width="100.7265625" customWidth="1"/>
    <col min="4" max="16384" width="11.453125" hidden="1"/>
  </cols>
  <sheetData>
    <row r="1" spans="1:3" ht="18.5" x14ac:dyDescent="0.35">
      <c r="A1" s="58" t="s">
        <v>39</v>
      </c>
      <c r="B1" s="58"/>
      <c r="C1" s="58"/>
    </row>
    <row r="2" spans="1:3" x14ac:dyDescent="0.35">
      <c r="A2" s="31" t="s">
        <v>25</v>
      </c>
      <c r="B2" s="50" t="s">
        <v>150</v>
      </c>
      <c r="C2" s="51"/>
    </row>
    <row r="3" spans="1:3" x14ac:dyDescent="0.35">
      <c r="A3" s="5" t="s">
        <v>11</v>
      </c>
      <c r="B3" s="39" t="str">
        <f>'GENERALES NOTA 322'!B2:C2</f>
        <v>73001333300320230032300</v>
      </c>
      <c r="C3" s="39"/>
    </row>
    <row r="4" spans="1:3" x14ac:dyDescent="0.35">
      <c r="A4" s="5" t="s">
        <v>0</v>
      </c>
      <c r="B4" s="39" t="str">
        <f>'GENERALES NOTA 322'!B3:C3</f>
        <v>Juzgado Tercero Administrativo del Circuito de Ibagué, Tolima</v>
      </c>
      <c r="C4" s="39"/>
    </row>
    <row r="5" spans="1:3" x14ac:dyDescent="0.35">
      <c r="A5" s="5" t="s">
        <v>108</v>
      </c>
      <c r="B5" s="39" t="str">
        <f>'GENERALES NOTA 322'!B4:C4</f>
        <v>UNIVERSIDAD DEL TOLIMA -COSEQUIN LTDA-SEGUROS DEL ESTADO S.A -COMPAÑÍA DE SEGUROS SURA S.A -COMPAÑÍA DE SEGUROS ALLIANZ S.A</v>
      </c>
      <c r="C5" s="39"/>
    </row>
    <row r="6" spans="1:3" x14ac:dyDescent="0.35">
      <c r="A6" s="5" t="s">
        <v>1</v>
      </c>
      <c r="B6" s="39" t="str">
        <f>'GENERALES NOTA 322'!B5:C5</f>
        <v>JAVIER RICARDO PIRA RODRIGUEZ, (Hijo de la víctima), ANAYIBE RODRIGUEZ GUTIERREZ, (Madre de los hijos de la víctima), RHONAL STICK PIRA RODRIGUEZ, (Hijo de la víctima, nacimiento el 9 de febrero de 2009)</v>
      </c>
      <c r="C6" s="39"/>
    </row>
    <row r="7" spans="1:3" x14ac:dyDescent="0.35">
      <c r="A7" s="5" t="s">
        <v>109</v>
      </c>
      <c r="B7" s="39" t="str">
        <f>'GENERALES NOTA 322'!B6:C6</f>
        <v>DEMANDA DIRECTA</v>
      </c>
      <c r="C7" s="39"/>
    </row>
    <row r="8" spans="1:3" x14ac:dyDescent="0.35">
      <c r="A8" s="31" t="s">
        <v>26</v>
      </c>
      <c r="B8" s="39" t="s">
        <v>159</v>
      </c>
      <c r="C8" s="39"/>
    </row>
    <row r="9" spans="1:3" x14ac:dyDescent="0.35">
      <c r="A9" s="31" t="s">
        <v>27</v>
      </c>
      <c r="B9" s="39" t="s">
        <v>152</v>
      </c>
      <c r="C9" s="39"/>
    </row>
    <row r="10" spans="1:3" x14ac:dyDescent="0.35">
      <c r="A10" s="31" t="s">
        <v>76</v>
      </c>
      <c r="B10" s="34">
        <v>1000000000</v>
      </c>
      <c r="C10" s="29" t="s">
        <v>153</v>
      </c>
    </row>
    <row r="11" spans="1:3" x14ac:dyDescent="0.35">
      <c r="A11" s="31" t="s">
        <v>115</v>
      </c>
      <c r="B11" s="50" t="s">
        <v>154</v>
      </c>
      <c r="C11" s="51"/>
    </row>
    <row r="12" spans="1:3" x14ac:dyDescent="0.35">
      <c r="A12" s="31" t="s">
        <v>59</v>
      </c>
      <c r="B12" s="46" t="s">
        <v>67</v>
      </c>
      <c r="C12" s="47"/>
    </row>
    <row r="13" spans="1:3" x14ac:dyDescent="0.35">
      <c r="A13" s="31" t="s">
        <v>28</v>
      </c>
      <c r="B13" s="39" t="s">
        <v>155</v>
      </c>
      <c r="C13" s="39"/>
    </row>
    <row r="14" spans="1:3" x14ac:dyDescent="0.35">
      <c r="A14" s="31" t="s">
        <v>29</v>
      </c>
      <c r="B14" s="39" t="s">
        <v>32</v>
      </c>
      <c r="C14" s="39"/>
    </row>
    <row r="15" spans="1:3" x14ac:dyDescent="0.35">
      <c r="A15" s="31" t="s">
        <v>30</v>
      </c>
      <c r="B15" s="39" t="s">
        <v>32</v>
      </c>
      <c r="C15" s="39"/>
    </row>
    <row r="16" spans="1:3" x14ac:dyDescent="0.35">
      <c r="A16" s="59" t="s">
        <v>31</v>
      </c>
      <c r="B16" s="39" t="s">
        <v>72</v>
      </c>
      <c r="C16" s="39"/>
    </row>
    <row r="17" spans="1:3" x14ac:dyDescent="0.35">
      <c r="A17" s="60"/>
      <c r="B17" s="33" t="s">
        <v>38</v>
      </c>
      <c r="C17" s="33" t="s">
        <v>15</v>
      </c>
    </row>
    <row r="18" spans="1:3" ht="29" x14ac:dyDescent="0.35">
      <c r="A18" s="60"/>
      <c r="B18" s="9" t="s">
        <v>156</v>
      </c>
      <c r="C18" s="35" t="s">
        <v>158</v>
      </c>
    </row>
    <row r="19" spans="1:3" x14ac:dyDescent="0.35">
      <c r="A19" s="60"/>
      <c r="B19" s="9" t="s">
        <v>157</v>
      </c>
      <c r="C19" s="35" t="s">
        <v>160</v>
      </c>
    </row>
    <row r="20" spans="1:3" x14ac:dyDescent="0.35">
      <c r="A20" s="60"/>
      <c r="B20" s="9"/>
      <c r="C20" s="9"/>
    </row>
    <row r="21" spans="1:3" x14ac:dyDescent="0.35">
      <c r="A21" s="31" t="s">
        <v>24</v>
      </c>
      <c r="B21" s="39" t="s">
        <v>33</v>
      </c>
      <c r="C21" s="39"/>
    </row>
    <row r="22" spans="1:3" x14ac:dyDescent="0.35">
      <c r="A22" s="31" t="s">
        <v>60</v>
      </c>
      <c r="B22" s="46"/>
      <c r="C22" s="47"/>
    </row>
    <row r="23" spans="1:3" x14ac:dyDescent="0.35">
      <c r="A23" s="31" t="s">
        <v>16</v>
      </c>
      <c r="B23" s="39" t="s">
        <v>19</v>
      </c>
      <c r="C23" s="39"/>
    </row>
    <row r="24" spans="1:3" x14ac:dyDescent="0.35">
      <c r="A24" s="31" t="s">
        <v>74</v>
      </c>
      <c r="B24" s="39" t="s">
        <v>33</v>
      </c>
      <c r="C24" s="39"/>
    </row>
    <row r="25" spans="1:3" x14ac:dyDescent="0.35">
      <c r="A25" s="31" t="s">
        <v>37</v>
      </c>
      <c r="B25" s="39" t="s">
        <v>161</v>
      </c>
      <c r="C25" s="39"/>
    </row>
    <row r="26" spans="1:3" x14ac:dyDescent="0.35">
      <c r="A26" s="32" t="s">
        <v>75</v>
      </c>
      <c r="B26" s="39" t="s">
        <v>33</v>
      </c>
      <c r="C26" s="39"/>
    </row>
    <row r="27" spans="1:3" x14ac:dyDescent="0.35">
      <c r="A27" s="61" t="s">
        <v>63</v>
      </c>
      <c r="B27" s="61"/>
      <c r="C27" s="61"/>
    </row>
    <row r="28" spans="1:3" ht="33.75" customHeight="1" x14ac:dyDescent="0.35">
      <c r="A28" s="62" t="s">
        <v>36</v>
      </c>
      <c r="B28" s="63"/>
      <c r="C28" s="36" t="s">
        <v>162</v>
      </c>
    </row>
    <row r="29" spans="1:3" ht="30" customHeight="1" x14ac:dyDescent="0.35">
      <c r="A29" s="62" t="s">
        <v>35</v>
      </c>
      <c r="B29" s="63"/>
      <c r="C29" s="27" t="s">
        <v>163</v>
      </c>
    </row>
    <row r="30" spans="1:3" ht="29.25" customHeight="1" x14ac:dyDescent="0.35">
      <c r="A30" s="62" t="s">
        <v>164</v>
      </c>
      <c r="B30" s="63"/>
      <c r="C30" s="28" t="s">
        <v>162</v>
      </c>
    </row>
    <row r="31" spans="1:3" ht="14.5" customHeight="1" x14ac:dyDescent="0.35">
      <c r="A31" s="62" t="s">
        <v>13</v>
      </c>
      <c r="B31" s="63"/>
      <c r="C31" s="27" t="s">
        <v>161</v>
      </c>
    </row>
    <row r="32" spans="1:3" x14ac:dyDescent="0.35">
      <c r="A32" s="62" t="s">
        <v>14</v>
      </c>
      <c r="B32" s="63"/>
      <c r="C32" s="27" t="s">
        <v>163</v>
      </c>
    </row>
    <row r="33" spans="1:3" ht="36.75" customHeight="1" x14ac:dyDescent="0.35">
      <c r="A33" s="62" t="s">
        <v>34</v>
      </c>
      <c r="B33" s="63"/>
      <c r="C33" s="27" t="s">
        <v>165</v>
      </c>
    </row>
    <row r="34" spans="1:3" ht="14.5" customHeight="1" x14ac:dyDescent="0.35">
      <c r="A34" s="62" t="s">
        <v>93</v>
      </c>
      <c r="B34" s="63"/>
      <c r="C34" s="29"/>
    </row>
    <row r="35" spans="1:3" x14ac:dyDescent="0.35">
      <c r="A35" s="66" t="s">
        <v>105</v>
      </c>
      <c r="B35" s="67"/>
      <c r="C35" s="30"/>
    </row>
    <row r="36" spans="1:3" x14ac:dyDescent="0.35">
      <c r="A36" s="65" t="s">
        <v>87</v>
      </c>
      <c r="B36" s="65"/>
      <c r="C36" s="65"/>
    </row>
    <row r="37" spans="1:3" x14ac:dyDescent="0.35">
      <c r="A37" s="64" t="s">
        <v>88</v>
      </c>
      <c r="B37" s="64"/>
      <c r="C37" s="9" t="s">
        <v>161</v>
      </c>
    </row>
    <row r="38" spans="1:3" x14ac:dyDescent="0.35">
      <c r="A38" s="64" t="s">
        <v>89</v>
      </c>
      <c r="B38" s="64"/>
      <c r="C38" s="9" t="s">
        <v>161</v>
      </c>
    </row>
    <row r="39" spans="1:3" x14ac:dyDescent="0.35">
      <c r="A39" s="64" t="s">
        <v>90</v>
      </c>
      <c r="B39" s="64"/>
      <c r="C39" s="9" t="s">
        <v>161</v>
      </c>
    </row>
    <row r="40" spans="1:3" x14ac:dyDescent="0.35">
      <c r="A40" s="64" t="s">
        <v>91</v>
      </c>
      <c r="B40" s="64"/>
      <c r="C40" s="9" t="s">
        <v>161</v>
      </c>
    </row>
    <row r="41" spans="1:3" x14ac:dyDescent="0.35">
      <c r="A41" s="64" t="s">
        <v>92</v>
      </c>
      <c r="B41" s="64"/>
      <c r="C41" s="9" t="s">
        <v>161</v>
      </c>
    </row>
    <row r="42" spans="1:3" x14ac:dyDescent="0.35">
      <c r="A42" s="64" t="s">
        <v>94</v>
      </c>
      <c r="B42" s="64"/>
      <c r="C42" s="9" t="s">
        <v>162</v>
      </c>
    </row>
    <row r="43" spans="1:3" x14ac:dyDescent="0.35">
      <c r="A43" s="64" t="s">
        <v>95</v>
      </c>
      <c r="B43" s="64"/>
      <c r="C43" s="9" t="s">
        <v>162</v>
      </c>
    </row>
    <row r="44" spans="1:3" x14ac:dyDescent="0.35">
      <c r="A44" s="64" t="s">
        <v>96</v>
      </c>
      <c r="B44" s="64"/>
      <c r="C44" s="9" t="s">
        <v>161</v>
      </c>
    </row>
    <row r="45" spans="1:3" x14ac:dyDescent="0.35">
      <c r="A45" s="64" t="s">
        <v>97</v>
      </c>
      <c r="B45" s="64"/>
      <c r="C45" s="9" t="s">
        <v>161</v>
      </c>
    </row>
    <row r="46" spans="1:3" x14ac:dyDescent="0.35">
      <c r="A46" s="64" t="s">
        <v>98</v>
      </c>
      <c r="B46" s="64"/>
      <c r="C46" s="9" t="s">
        <v>161</v>
      </c>
    </row>
    <row r="47" spans="1:3" x14ac:dyDescent="0.35">
      <c r="A47" s="64" t="s">
        <v>99</v>
      </c>
      <c r="B47" s="64"/>
      <c r="C47" s="9" t="s">
        <v>161</v>
      </c>
    </row>
    <row r="48" spans="1:3" x14ac:dyDescent="0.35">
      <c r="A48" s="64" t="s">
        <v>100</v>
      </c>
      <c r="B48" s="64"/>
      <c r="C48" s="9" t="s">
        <v>161</v>
      </c>
    </row>
    <row r="49" spans="1:3" x14ac:dyDescent="0.35">
      <c r="A49" s="64" t="s">
        <v>101</v>
      </c>
      <c r="B49" s="64"/>
      <c r="C49" s="9" t="s">
        <v>166</v>
      </c>
    </row>
    <row r="50" spans="1:3" x14ac:dyDescent="0.35">
      <c r="A50" s="64" t="s">
        <v>102</v>
      </c>
      <c r="B50" s="64"/>
      <c r="C50" s="9" t="s">
        <v>161</v>
      </c>
    </row>
    <row r="51" spans="1:3" x14ac:dyDescent="0.35">
      <c r="A51" s="64" t="s">
        <v>103</v>
      </c>
      <c r="B51" s="64"/>
      <c r="C51" s="9" t="s">
        <v>161</v>
      </c>
    </row>
    <row r="52" spans="1:3" x14ac:dyDescent="0.35">
      <c r="A52" s="64" t="s">
        <v>104</v>
      </c>
      <c r="B52" s="64"/>
      <c r="C52" s="9"/>
    </row>
    <row r="53" spans="1:3" x14ac:dyDescent="0.35">
      <c r="A53" s="68"/>
      <c r="B53" s="68"/>
      <c r="C53" s="9"/>
    </row>
  </sheetData>
  <mergeCells count="49">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opLeftCell="A15" zoomScale="90" zoomScaleNormal="90" workbookViewId="0">
      <selection activeCell="B16" sqref="B16:C16"/>
    </sheetView>
  </sheetViews>
  <sheetFormatPr baseColWidth="10" defaultColWidth="0" defaultRowHeight="14.5" x14ac:dyDescent="0.35"/>
  <cols>
    <col min="1" max="1" width="52.1796875" customWidth="1"/>
    <col min="2" max="2" width="35.453125" customWidth="1"/>
    <col min="3" max="3" width="96" customWidth="1"/>
    <col min="4" max="8" width="11.453125" hidden="1" customWidth="1"/>
    <col min="9" max="9" width="12" hidden="1" customWidth="1"/>
    <col min="10" max="16384" width="11.453125" hidden="1"/>
  </cols>
  <sheetData>
    <row r="1" spans="1:6" ht="18.5" x14ac:dyDescent="0.35">
      <c r="A1" s="58" t="s">
        <v>42</v>
      </c>
      <c r="B1" s="58"/>
      <c r="C1" s="58"/>
    </row>
    <row r="2" spans="1:6" x14ac:dyDescent="0.35">
      <c r="A2" s="17" t="s">
        <v>25</v>
      </c>
      <c r="B2" s="85" t="s">
        <v>150</v>
      </c>
      <c r="C2" s="86"/>
    </row>
    <row r="3" spans="1:6" x14ac:dyDescent="0.35">
      <c r="A3" s="18" t="s">
        <v>11</v>
      </c>
      <c r="B3" s="87" t="str">
        <f>'GENERALES NOTA 322'!B2:C2</f>
        <v>73001333300320230032300</v>
      </c>
      <c r="C3" s="87"/>
    </row>
    <row r="4" spans="1:6" x14ac:dyDescent="0.35">
      <c r="A4" s="18" t="s">
        <v>0</v>
      </c>
      <c r="B4" s="87" t="str">
        <f>'GENERALES NOTA 322'!B3:C3</f>
        <v>Juzgado Tercero Administrativo del Circuito de Ibagué, Tolima</v>
      </c>
      <c r="C4" s="87"/>
    </row>
    <row r="5" spans="1:6" x14ac:dyDescent="0.35">
      <c r="A5" s="18" t="s">
        <v>108</v>
      </c>
      <c r="B5" s="87" t="str">
        <f>'GENERALES NOTA 322'!B4:C4</f>
        <v>UNIVERSIDAD DEL TOLIMA -COSEQUIN LTDA-SEGUROS DEL ESTADO S.A -COMPAÑÍA DE SEGUROS SURA S.A -COMPAÑÍA DE SEGUROS ALLIANZ S.A</v>
      </c>
      <c r="C5" s="87"/>
    </row>
    <row r="6" spans="1:6" ht="14.5" customHeight="1" x14ac:dyDescent="0.35">
      <c r="A6" s="18" t="s">
        <v>1</v>
      </c>
      <c r="B6" s="87" t="str">
        <f>'GENERALES NOTA 322'!B5:C5</f>
        <v>JAVIER RICARDO PIRA RODRIGUEZ, (Hijo de la víctima), ANAYIBE RODRIGUEZ GUTIERREZ, (Madre de los hijos de la víctima), RHONAL STICK PIRA RODRIGUEZ, (Hijo de la víctima, nacimiento el 9 de febrero de 2009)</v>
      </c>
      <c r="C6" s="87"/>
    </row>
    <row r="7" spans="1:6" x14ac:dyDescent="0.35">
      <c r="A7" s="18" t="s">
        <v>109</v>
      </c>
      <c r="B7" s="87" t="str">
        <f>'GENERALES NOTA 322'!B6:C6</f>
        <v>DEMANDA DIRECTA</v>
      </c>
      <c r="C7" s="87"/>
    </row>
    <row r="8" spans="1:6" ht="29" x14ac:dyDescent="0.35">
      <c r="A8" s="18" t="s">
        <v>45</v>
      </c>
      <c r="B8" s="81">
        <f>'GENERALES NOTA 322'!B15:C15</f>
        <v>1363600000</v>
      </c>
      <c r="C8" s="82"/>
    </row>
    <row r="9" spans="1:6" x14ac:dyDescent="0.35">
      <c r="A9" s="88" t="s">
        <v>46</v>
      </c>
      <c r="B9" s="72" t="s">
        <v>47</v>
      </c>
      <c r="C9" s="73"/>
    </row>
    <row r="10" spans="1:6" x14ac:dyDescent="0.35">
      <c r="A10" s="88"/>
      <c r="B10" s="19" t="s">
        <v>48</v>
      </c>
      <c r="C10" s="16"/>
    </row>
    <row r="11" spans="1:6" x14ac:dyDescent="0.35">
      <c r="A11" s="88"/>
      <c r="B11" s="19" t="s">
        <v>49</v>
      </c>
      <c r="C11" s="24">
        <v>765600000</v>
      </c>
    </row>
    <row r="12" spans="1:6" x14ac:dyDescent="0.35">
      <c r="A12" s="88"/>
      <c r="B12" s="72"/>
      <c r="C12" s="73"/>
    </row>
    <row r="13" spans="1:6" x14ac:dyDescent="0.35">
      <c r="A13" s="88"/>
      <c r="B13" s="19" t="s">
        <v>111</v>
      </c>
      <c r="C13" s="21">
        <v>299000000</v>
      </c>
    </row>
    <row r="14" spans="1:6" x14ac:dyDescent="0.35">
      <c r="A14" s="88"/>
      <c r="B14" s="19" t="s">
        <v>112</v>
      </c>
      <c r="C14" s="21">
        <v>299000000</v>
      </c>
      <c r="E14" t="s">
        <v>58</v>
      </c>
      <c r="F14" s="14">
        <v>0.7</v>
      </c>
    </row>
    <row r="15" spans="1:6" x14ac:dyDescent="0.35">
      <c r="A15" s="20" t="s">
        <v>43</v>
      </c>
      <c r="B15" s="85" t="s">
        <v>128</v>
      </c>
      <c r="C15" s="86"/>
    </row>
    <row r="16" spans="1:6" ht="15" customHeight="1" x14ac:dyDescent="0.35">
      <c r="A16" s="18" t="s">
        <v>44</v>
      </c>
      <c r="B16" s="83" t="s">
        <v>170</v>
      </c>
      <c r="C16" s="84"/>
    </row>
    <row r="17" spans="1:3" ht="28.5" customHeight="1" x14ac:dyDescent="0.35">
      <c r="A17" s="11" t="s">
        <v>51</v>
      </c>
      <c r="B17" s="74">
        <f>((C19+C20+C22+C23)-C26)*C25*C27</f>
        <v>132762500</v>
      </c>
      <c r="C17" s="74"/>
    </row>
    <row r="18" spans="1:3" x14ac:dyDescent="0.35">
      <c r="A18" s="20" t="s">
        <v>52</v>
      </c>
      <c r="B18" s="75" t="s">
        <v>47</v>
      </c>
      <c r="C18" s="76"/>
    </row>
    <row r="19" spans="1:3" x14ac:dyDescent="0.35">
      <c r="A19" s="70"/>
      <c r="B19" s="19" t="s">
        <v>48</v>
      </c>
      <c r="C19" s="16">
        <v>0</v>
      </c>
    </row>
    <row r="20" spans="1:3" x14ac:dyDescent="0.35">
      <c r="A20" s="71"/>
      <c r="B20" s="19" t="s">
        <v>49</v>
      </c>
      <c r="C20" s="16">
        <v>0</v>
      </c>
    </row>
    <row r="21" spans="1:3" x14ac:dyDescent="0.35">
      <c r="A21" s="71"/>
      <c r="B21" s="72" t="s">
        <v>50</v>
      </c>
      <c r="C21" s="73"/>
    </row>
    <row r="22" spans="1:3" x14ac:dyDescent="0.35">
      <c r="A22" s="71"/>
      <c r="B22" s="19" t="s">
        <v>111</v>
      </c>
      <c r="C22" s="37">
        <v>279500000</v>
      </c>
    </row>
    <row r="23" spans="1:3" ht="29" x14ac:dyDescent="0.35">
      <c r="A23" s="71"/>
      <c r="B23" s="19" t="s">
        <v>113</v>
      </c>
      <c r="C23" s="16">
        <v>0</v>
      </c>
    </row>
    <row r="24" spans="1:3" x14ac:dyDescent="0.35">
      <c r="A24" s="71"/>
      <c r="B24" s="72" t="s">
        <v>114</v>
      </c>
      <c r="C24" s="73"/>
    </row>
    <row r="25" spans="1:3" x14ac:dyDescent="0.35">
      <c r="A25" s="22"/>
      <c r="B25" s="19" t="s">
        <v>126</v>
      </c>
      <c r="C25" s="23">
        <v>0.5</v>
      </c>
    </row>
    <row r="26" spans="1:3" x14ac:dyDescent="0.35">
      <c r="A26" s="24"/>
      <c r="B26" s="19" t="s">
        <v>115</v>
      </c>
      <c r="C26" s="38">
        <v>13975000</v>
      </c>
    </row>
    <row r="27" spans="1:3" x14ac:dyDescent="0.35">
      <c r="A27" s="24"/>
      <c r="B27" s="19" t="s">
        <v>134</v>
      </c>
      <c r="C27" s="23">
        <v>1</v>
      </c>
    </row>
    <row r="28" spans="1:3" x14ac:dyDescent="0.35">
      <c r="A28" s="15" t="s">
        <v>106</v>
      </c>
      <c r="B28" s="74">
        <f>IFERROR(B17*(VLOOKUP(B15,Hoja2!$G$1:$H$6,2,0)),16666)</f>
        <v>33190625</v>
      </c>
      <c r="C28" s="74"/>
    </row>
    <row r="29" spans="1:3" ht="29" x14ac:dyDescent="0.35">
      <c r="A29" s="18" t="s">
        <v>53</v>
      </c>
      <c r="B29" s="77" t="s">
        <v>171</v>
      </c>
      <c r="C29" s="78"/>
    </row>
    <row r="30" spans="1:3" ht="29" x14ac:dyDescent="0.35">
      <c r="A30" s="18" t="s">
        <v>54</v>
      </c>
      <c r="B30" s="79" t="s">
        <v>169</v>
      </c>
      <c r="C30" s="80"/>
    </row>
    <row r="31" spans="1:3" ht="18.5" x14ac:dyDescent="0.35">
      <c r="A31" s="25" t="s">
        <v>116</v>
      </c>
      <c r="B31" s="25"/>
      <c r="C31" s="25"/>
    </row>
    <row r="32" spans="1:3" x14ac:dyDescent="0.35">
      <c r="A32" s="26" t="s">
        <v>117</v>
      </c>
      <c r="B32" s="69" t="s">
        <v>167</v>
      </c>
      <c r="C32" s="69"/>
    </row>
    <row r="33" spans="1:3" x14ac:dyDescent="0.35">
      <c r="A33" s="26" t="s">
        <v>118</v>
      </c>
      <c r="B33" s="69" t="s">
        <v>168</v>
      </c>
      <c r="C33" s="69"/>
    </row>
    <row r="34" spans="1:3" x14ac:dyDescent="0.35">
      <c r="A34" s="24"/>
      <c r="B34" s="24"/>
      <c r="C34" s="24"/>
    </row>
    <row r="35" spans="1:3" x14ac:dyDescent="0.35">
      <c r="A35" s="24"/>
      <c r="B35" s="24"/>
      <c r="C35" s="24"/>
    </row>
    <row r="36" spans="1:3" x14ac:dyDescent="0.35">
      <c r="A36" s="24"/>
      <c r="B36" s="24"/>
      <c r="C36" s="24"/>
    </row>
    <row r="37" spans="1:3" x14ac:dyDescent="0.35">
      <c r="A37" s="24"/>
      <c r="B37" s="24"/>
      <c r="C37" s="24"/>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topLeftCell="A2" zoomScale="85" zoomScaleNormal="85" workbookViewId="0">
      <selection activeCell="B15" sqref="B15:C15"/>
    </sheetView>
  </sheetViews>
  <sheetFormatPr baseColWidth="10" defaultColWidth="0" defaultRowHeight="14.5" x14ac:dyDescent="0.35"/>
  <cols>
    <col min="1" max="1" width="30.453125" customWidth="1"/>
    <col min="2" max="3" width="69.26953125" customWidth="1"/>
    <col min="4" max="16384" width="10.81640625" hidden="1"/>
  </cols>
  <sheetData>
    <row r="1" spans="1:3" ht="18.5" x14ac:dyDescent="0.35">
      <c r="A1" s="58" t="s">
        <v>55</v>
      </c>
      <c r="B1" s="58"/>
      <c r="C1" s="58"/>
    </row>
    <row r="2" spans="1:3" ht="17.149999999999999" customHeight="1" x14ac:dyDescent="0.35">
      <c r="A2" s="10" t="s">
        <v>25</v>
      </c>
      <c r="B2" s="91" t="s">
        <v>172</v>
      </c>
      <c r="C2" s="92"/>
    </row>
    <row r="3" spans="1:3" ht="16" customHeight="1" x14ac:dyDescent="0.35">
      <c r="A3" s="5" t="s">
        <v>11</v>
      </c>
      <c r="B3" s="39" t="str">
        <f>'GENERALES NOTA 322'!B2:C2</f>
        <v>73001333300320230032300</v>
      </c>
      <c r="C3" s="39"/>
    </row>
    <row r="4" spans="1:3" x14ac:dyDescent="0.35">
      <c r="A4" s="5" t="s">
        <v>0</v>
      </c>
      <c r="B4" s="39" t="str">
        <f>'GENERALES NOTA 322'!B3:C3</f>
        <v>Juzgado Tercero Administrativo del Circuito de Ibagué, Tolima</v>
      </c>
      <c r="C4" s="39"/>
    </row>
    <row r="5" spans="1:3" ht="29.15" customHeight="1" x14ac:dyDescent="0.35">
      <c r="A5" s="5" t="s">
        <v>108</v>
      </c>
      <c r="B5" s="39" t="str">
        <f>'GENERALES NOTA 322'!B4:C4</f>
        <v>UNIVERSIDAD DEL TOLIMA -COSEQUIN LTDA-SEGUROS DEL ESTADO S.A -COMPAÑÍA DE SEGUROS SURA S.A -COMPAÑÍA DE SEGUROS ALLIANZ S.A</v>
      </c>
      <c r="C5" s="39"/>
    </row>
    <row r="6" spans="1:3" x14ac:dyDescent="0.35">
      <c r="A6" s="5" t="s">
        <v>1</v>
      </c>
      <c r="B6" s="39" t="str">
        <f>'GENERALES NOTA 322'!B5:C5</f>
        <v>JAVIER RICARDO PIRA RODRIGUEZ, (Hijo de la víctima), ANAYIBE RODRIGUEZ GUTIERREZ, (Madre de los hijos de la víctima), RHONAL STICK PIRA RODRIGUEZ, (Hijo de la víctima, nacimiento el 9 de febrero de 2009)</v>
      </c>
      <c r="C6" s="39"/>
    </row>
    <row r="7" spans="1:3" ht="43.5" customHeight="1" x14ac:dyDescent="0.35">
      <c r="A7" s="5" t="s">
        <v>109</v>
      </c>
      <c r="B7" s="39" t="str">
        <f>'GENERALES NOTA 322'!B6:C6</f>
        <v>DEMANDA DIRECTA</v>
      </c>
      <c r="C7" s="39"/>
    </row>
    <row r="8" spans="1:3" x14ac:dyDescent="0.35">
      <c r="A8" s="5" t="s">
        <v>120</v>
      </c>
      <c r="B8" s="39" t="s">
        <v>57</v>
      </c>
      <c r="C8" s="39"/>
    </row>
    <row r="9" spans="1:3" x14ac:dyDescent="0.35">
      <c r="A9" s="12" t="s">
        <v>52</v>
      </c>
      <c r="B9" s="89">
        <v>132762500</v>
      </c>
      <c r="C9" s="89"/>
    </row>
    <row r="10" spans="1:3" x14ac:dyDescent="0.35">
      <c r="A10" s="12" t="s">
        <v>121</v>
      </c>
      <c r="B10" s="39">
        <v>33190625</v>
      </c>
      <c r="C10" s="39"/>
    </row>
    <row r="11" spans="1:3" ht="29" x14ac:dyDescent="0.35">
      <c r="A11" s="12" t="s">
        <v>122</v>
      </c>
      <c r="B11" s="90" t="s">
        <v>173</v>
      </c>
      <c r="C11" s="68"/>
    </row>
    <row r="12" spans="1:3" ht="58" x14ac:dyDescent="0.35">
      <c r="A12" s="5" t="s">
        <v>64</v>
      </c>
      <c r="B12" s="39" t="s">
        <v>32</v>
      </c>
      <c r="C12" s="39"/>
    </row>
    <row r="13" spans="1:3" ht="58" x14ac:dyDescent="0.35">
      <c r="A13" s="5" t="s">
        <v>65</v>
      </c>
      <c r="B13" s="39" t="s">
        <v>32</v>
      </c>
      <c r="C13" s="39"/>
    </row>
    <row r="14" spans="1:3" x14ac:dyDescent="0.35">
      <c r="A14" s="5" t="s">
        <v>66</v>
      </c>
      <c r="B14" s="9" t="s">
        <v>32</v>
      </c>
      <c r="C14" s="9"/>
    </row>
    <row r="15" spans="1:3" x14ac:dyDescent="0.35">
      <c r="A15" s="12" t="s">
        <v>123</v>
      </c>
      <c r="B15" s="39"/>
      <c r="C15" s="39"/>
    </row>
    <row r="16" spans="1:3" x14ac:dyDescent="0.35">
      <c r="A16" s="9" t="s">
        <v>124</v>
      </c>
      <c r="B16" s="68"/>
      <c r="C16" s="68"/>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967A9E-4DCD-4AF9-9FBF-CF648CFF5880}">
  <dimension ref="A1:H24"/>
  <sheetViews>
    <sheetView tabSelected="1" workbookViewId="0">
      <selection activeCell="B13" sqref="B13:C13"/>
    </sheetView>
  </sheetViews>
  <sheetFormatPr baseColWidth="10" defaultColWidth="0" defaultRowHeight="14.5" x14ac:dyDescent="0.35"/>
  <cols>
    <col min="1" max="1" width="54.453125" customWidth="1"/>
    <col min="2" max="2" width="23.453125" customWidth="1"/>
    <col min="3" max="3" width="98.81640625" customWidth="1"/>
    <col min="4" max="8" width="0" hidden="1" customWidth="1"/>
    <col min="9" max="16384" width="11.453125" hidden="1"/>
  </cols>
  <sheetData>
    <row r="1" spans="1:3" ht="18.5" x14ac:dyDescent="0.35">
      <c r="A1" s="58" t="s">
        <v>174</v>
      </c>
      <c r="B1" s="58"/>
      <c r="C1" s="58"/>
    </row>
    <row r="2" spans="1:3" x14ac:dyDescent="0.35">
      <c r="A2" s="31" t="s">
        <v>25</v>
      </c>
      <c r="B2" s="91" t="s">
        <v>179</v>
      </c>
      <c r="C2" s="92"/>
    </row>
    <row r="3" spans="1:3" x14ac:dyDescent="0.35">
      <c r="A3" s="5" t="s">
        <v>11</v>
      </c>
      <c r="B3" s="44" t="s">
        <v>135</v>
      </c>
      <c r="C3" s="45"/>
    </row>
    <row r="4" spans="1:3" x14ac:dyDescent="0.35">
      <c r="A4" s="5" t="s">
        <v>0</v>
      </c>
      <c r="B4" s="46" t="s">
        <v>136</v>
      </c>
      <c r="C4" s="47"/>
    </row>
    <row r="5" spans="1:3" ht="15" customHeight="1" x14ac:dyDescent="0.35">
      <c r="A5" s="5" t="s">
        <v>108</v>
      </c>
      <c r="B5" s="46" t="s">
        <v>137</v>
      </c>
      <c r="C5" s="47"/>
    </row>
    <row r="6" spans="1:3" ht="15" customHeight="1" x14ac:dyDescent="0.35">
      <c r="A6" s="5" t="s">
        <v>1</v>
      </c>
      <c r="B6" s="46" t="s">
        <v>138</v>
      </c>
      <c r="C6" s="47"/>
    </row>
    <row r="7" spans="1:3" x14ac:dyDescent="0.35">
      <c r="A7" s="5" t="s">
        <v>109</v>
      </c>
      <c r="B7" s="39" t="s">
        <v>110</v>
      </c>
      <c r="C7" s="39"/>
    </row>
    <row r="8" spans="1:3" x14ac:dyDescent="0.35">
      <c r="A8" s="5" t="s">
        <v>120</v>
      </c>
      <c r="B8" s="39" t="s">
        <v>57</v>
      </c>
      <c r="C8" s="39"/>
    </row>
    <row r="9" spans="1:3" x14ac:dyDescent="0.35">
      <c r="A9" s="12" t="s">
        <v>52</v>
      </c>
      <c r="B9" s="93">
        <v>132762500</v>
      </c>
      <c r="C9" s="93"/>
    </row>
    <row r="10" spans="1:3" x14ac:dyDescent="0.35">
      <c r="A10" s="5" t="s">
        <v>175</v>
      </c>
      <c r="B10" s="94">
        <v>0</v>
      </c>
      <c r="C10" s="94"/>
    </row>
    <row r="11" spans="1:3" ht="52.5" customHeight="1" x14ac:dyDescent="0.35">
      <c r="A11" s="5" t="s">
        <v>176</v>
      </c>
      <c r="B11" s="40" t="s">
        <v>180</v>
      </c>
      <c r="C11" s="39"/>
    </row>
    <row r="12" spans="1:3" x14ac:dyDescent="0.35">
      <c r="A12" s="5" t="s">
        <v>177</v>
      </c>
      <c r="B12" s="95">
        <v>0</v>
      </c>
      <c r="C12" s="95"/>
    </row>
    <row r="13" spans="1:3" x14ac:dyDescent="0.35">
      <c r="A13" s="5" t="s">
        <v>178</v>
      </c>
      <c r="B13" s="39" t="s">
        <v>181</v>
      </c>
      <c r="C13" s="39"/>
    </row>
    <row r="19" spans="4:8" x14ac:dyDescent="0.35">
      <c r="D19" t="str">
        <f t="shared" ref="D19:H22" si="0">UPPER(D17)</f>
        <v/>
      </c>
      <c r="E19" t="str">
        <f t="shared" si="0"/>
        <v/>
      </c>
      <c r="F19" t="str">
        <f t="shared" si="0"/>
        <v/>
      </c>
      <c r="G19" t="str">
        <f t="shared" si="0"/>
        <v/>
      </c>
      <c r="H19" t="str">
        <f t="shared" si="0"/>
        <v/>
      </c>
    </row>
    <row r="20" spans="4:8" x14ac:dyDescent="0.35">
      <c r="D20" t="str">
        <f t="shared" si="0"/>
        <v/>
      </c>
      <c r="E20" t="str">
        <f t="shared" si="0"/>
        <v/>
      </c>
      <c r="F20" t="str">
        <f t="shared" si="0"/>
        <v/>
      </c>
      <c r="G20" t="str">
        <f t="shared" si="0"/>
        <v/>
      </c>
      <c r="H20" t="str">
        <f t="shared" si="0"/>
        <v/>
      </c>
    </row>
    <row r="21" spans="4:8" x14ac:dyDescent="0.35">
      <c r="D21" t="str">
        <f t="shared" si="0"/>
        <v/>
      </c>
      <c r="E21" t="str">
        <f t="shared" si="0"/>
        <v/>
      </c>
      <c r="F21" t="str">
        <f t="shared" si="0"/>
        <v/>
      </c>
      <c r="G21" t="str">
        <f t="shared" si="0"/>
        <v/>
      </c>
      <c r="H21" t="str">
        <f t="shared" si="0"/>
        <v/>
      </c>
    </row>
    <row r="22" spans="4:8" x14ac:dyDescent="0.35">
      <c r="D22" t="str">
        <f>UPPER(D20)</f>
        <v/>
      </c>
      <c r="E22" t="str">
        <f t="shared" si="0"/>
        <v/>
      </c>
      <c r="F22" t="str">
        <f t="shared" si="0"/>
        <v/>
      </c>
      <c r="G22" t="str">
        <f t="shared" si="0"/>
        <v/>
      </c>
      <c r="H22" t="str">
        <f t="shared" si="0"/>
        <v/>
      </c>
    </row>
    <row r="23" spans="4:8" x14ac:dyDescent="0.35">
      <c r="D23" t="str">
        <f t="shared" ref="D23:H24" si="1">UPPER(D21)</f>
        <v/>
      </c>
      <c r="E23" t="str">
        <f t="shared" si="1"/>
        <v/>
      </c>
      <c r="F23" t="str">
        <f t="shared" si="1"/>
        <v/>
      </c>
      <c r="G23" t="str">
        <f t="shared" si="1"/>
        <v/>
      </c>
      <c r="H23" t="str">
        <f t="shared" si="1"/>
        <v/>
      </c>
    </row>
    <row r="24" spans="4:8" x14ac:dyDescent="0.35">
      <c r="D24" t="str">
        <f t="shared" si="1"/>
        <v/>
      </c>
      <c r="E24" t="str">
        <f t="shared" si="1"/>
        <v/>
      </c>
      <c r="F24" t="str">
        <f t="shared" si="1"/>
        <v/>
      </c>
      <c r="G24" t="str">
        <f t="shared" si="1"/>
        <v/>
      </c>
      <c r="H24" t="str">
        <f t="shared" si="1"/>
        <v/>
      </c>
    </row>
  </sheetData>
  <mergeCells count="13">
    <mergeCell ref="B6:C6"/>
    <mergeCell ref="A1:C1"/>
    <mergeCell ref="B2:C2"/>
    <mergeCell ref="B3:C3"/>
    <mergeCell ref="B4:C4"/>
    <mergeCell ref="B5:C5"/>
    <mergeCell ref="B13:C13"/>
    <mergeCell ref="B7:C7"/>
    <mergeCell ref="B8:C8"/>
    <mergeCell ref="B9:C9"/>
    <mergeCell ref="B10:C10"/>
    <mergeCell ref="B11:C11"/>
    <mergeCell ref="B12:C12"/>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E8557E35-CA05-4A84-A61D-EF4D7DF9DF78}">
          <x14:formula1>
            <xm:f>Hoja2!$L$1:$L$2</xm:f>
          </x14:formula1>
          <xm:sqref>B7:C7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4.5" x14ac:dyDescent="0.35"/>
  <sheetData>
    <row r="1" spans="1:1" x14ac:dyDescent="0.35">
      <c r="A1" t="s">
        <v>125</v>
      </c>
    </row>
    <row r="2" spans="1:1" x14ac:dyDescent="0.35">
      <c r="A2" t="s">
        <v>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4296875" defaultRowHeight="14.5" x14ac:dyDescent="0.35"/>
  <cols>
    <col min="4" max="4" width="20.1796875" bestFit="1" customWidth="1"/>
    <col min="5" max="5" width="42.81640625" bestFit="1" customWidth="1"/>
    <col min="7" max="7" width="26.453125" customWidth="1"/>
  </cols>
  <sheetData>
    <row r="1" spans="1:12" x14ac:dyDescent="0.35">
      <c r="A1" s="8" t="s">
        <v>59</v>
      </c>
      <c r="B1" t="s">
        <v>32</v>
      </c>
      <c r="C1" s="8" t="s">
        <v>31</v>
      </c>
      <c r="D1" s="8" t="s">
        <v>60</v>
      </c>
      <c r="E1" s="3" t="s">
        <v>16</v>
      </c>
      <c r="F1" s="2" t="s">
        <v>58</v>
      </c>
      <c r="G1" s="2" t="s">
        <v>127</v>
      </c>
      <c r="H1" s="4">
        <v>0.7</v>
      </c>
      <c r="I1" t="s">
        <v>12</v>
      </c>
      <c r="J1" t="s">
        <v>81</v>
      </c>
      <c r="L1" t="s">
        <v>133</v>
      </c>
    </row>
    <row r="2" spans="1:12" x14ac:dyDescent="0.35">
      <c r="A2" t="s">
        <v>67</v>
      </c>
      <c r="B2" t="s">
        <v>33</v>
      </c>
      <c r="C2" t="s">
        <v>71</v>
      </c>
      <c r="D2" s="2" t="s">
        <v>61</v>
      </c>
      <c r="E2" s="1" t="s">
        <v>19</v>
      </c>
      <c r="F2" s="2" t="s">
        <v>56</v>
      </c>
      <c r="G2" s="2" t="s">
        <v>128</v>
      </c>
      <c r="H2" s="4">
        <v>0.25</v>
      </c>
      <c r="I2" t="s">
        <v>77</v>
      </c>
      <c r="J2" t="s">
        <v>82</v>
      </c>
      <c r="L2" t="s">
        <v>110</v>
      </c>
    </row>
    <row r="3" spans="1:12" x14ac:dyDescent="0.35">
      <c r="A3" t="s">
        <v>68</v>
      </c>
      <c r="C3" t="s">
        <v>72</v>
      </c>
      <c r="D3" s="2" t="s">
        <v>62</v>
      </c>
      <c r="E3" s="1" t="s">
        <v>20</v>
      </c>
      <c r="F3" s="2" t="s">
        <v>57</v>
      </c>
      <c r="G3" s="2" t="s">
        <v>129</v>
      </c>
      <c r="H3" s="4">
        <v>0.55000000000000004</v>
      </c>
      <c r="I3" t="s">
        <v>78</v>
      </c>
      <c r="J3" t="s">
        <v>83</v>
      </c>
    </row>
    <row r="4" spans="1:12" x14ac:dyDescent="0.35">
      <c r="A4" t="s">
        <v>69</v>
      </c>
      <c r="C4" t="s">
        <v>73</v>
      </c>
      <c r="E4" s="1" t="s">
        <v>21</v>
      </c>
      <c r="G4" s="2" t="s">
        <v>130</v>
      </c>
      <c r="H4" s="4">
        <v>0.15</v>
      </c>
      <c r="I4" t="s">
        <v>79</v>
      </c>
      <c r="J4" t="s">
        <v>84</v>
      </c>
    </row>
    <row r="5" spans="1:12" x14ac:dyDescent="0.35">
      <c r="A5" t="s">
        <v>70</v>
      </c>
      <c r="E5" s="1" t="s">
        <v>17</v>
      </c>
      <c r="G5" s="2" t="s">
        <v>131</v>
      </c>
      <c r="H5" s="4">
        <v>0.7</v>
      </c>
      <c r="I5" t="s">
        <v>80</v>
      </c>
      <c r="J5" t="s">
        <v>85</v>
      </c>
    </row>
    <row r="6" spans="1:12" x14ac:dyDescent="0.35">
      <c r="E6" s="1" t="s">
        <v>18</v>
      </c>
      <c r="G6" s="2" t="s">
        <v>132</v>
      </c>
      <c r="H6" s="4">
        <v>0.3</v>
      </c>
      <c r="J6" t="s">
        <v>86</v>
      </c>
    </row>
    <row r="7" spans="1:12" x14ac:dyDescent="0.35">
      <c r="E7" s="1" t="s">
        <v>23</v>
      </c>
      <c r="G7" s="2" t="s">
        <v>56</v>
      </c>
    </row>
    <row r="8" spans="1:12" x14ac:dyDescent="0.3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GENERALES NOTA 322</vt:lpstr>
      <vt:lpstr>GENERALES NOTA 321</vt:lpstr>
      <vt:lpstr>GENERALES  NOTA 324</vt:lpstr>
      <vt:lpstr>GENERALES NOTA 325</vt:lpstr>
      <vt:lpstr>CONCEPTO DE CONCILIACIÓN 330 </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Romero Garcia, Angela Maria (ALLIANZ COLOMBIA)</cp:lastModifiedBy>
  <dcterms:created xsi:type="dcterms:W3CDTF">2020-12-07T14:41:17Z</dcterms:created>
  <dcterms:modified xsi:type="dcterms:W3CDTF">2025-03-05T21:00:31Z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y fmtid="{D5CDD505-2E9C-101B-9397-08002B2CF9AE}" pid="30" name="_AdHocReviewCycleID">
    <vt:i4>1566090566</vt:i4>
  </property>
  <property fmtid="{D5CDD505-2E9C-101B-9397-08002B2CF9AE}" pid="31" name="_NewReviewCycle">
    <vt:lpwstr/>
  </property>
  <property fmtid="{D5CDD505-2E9C-101B-9397-08002B2CF9AE}" pid="32" name="_EmailSubject">
    <vt:lpwstr>VoBo informe 324 Dte. ANAYIBE RODRIGUEZ SINIESTRO 124312973</vt:lpwstr>
  </property>
  <property fmtid="{D5CDD505-2E9C-101B-9397-08002B2CF9AE}" pid="33" name="_AuthorEmail">
    <vt:lpwstr>angela.romero@allianz.co</vt:lpwstr>
  </property>
  <property fmtid="{D5CDD505-2E9C-101B-9397-08002B2CF9AE}" pid="34" name="_AuthorEmailDisplayName">
    <vt:lpwstr>Angela Maria Romero Garcia</vt:lpwstr>
  </property>
  <property fmtid="{D5CDD505-2E9C-101B-9397-08002B2CF9AE}" pid="35" name="_ReviewingToolsShownOnce">
    <vt:lpwstr/>
  </property>
</Properties>
</file>