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0db034f32b59695d/Documentos/GHA/LITIGIOS BOGOTÁ/ALLIANZ/BLANCA DIVIA PÈREZ/"/>
    </mc:Choice>
  </mc:AlternateContent>
  <xr:revisionPtr revIDLastSave="5" documentId="8_{D1E155D9-443C-44FB-B217-919884505FA5}" xr6:coauthVersionLast="47" xr6:coauthVersionMax="47" xr10:uidLastSave="{E92977FC-6029-4463-8D49-FBA75ABF1B50}"/>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<sst xmlns="http://schemas.openxmlformats.org/spreadsheetml/2006/main" count="236" uniqueCount="184">
  <si>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</si>
  <si>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</si>
  <si>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</si>
  <si>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</si>
  <si>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</si>
  <si>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</si>
  <si>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</si>
  <si>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</si>
  <si>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</si>
  <si>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</si>
  <si>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</si>
  <si>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</si>
  <si>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</si>
  <si>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</si>
  <si>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</si>
  <si>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</si>
  <si>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</si>
  <si>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</si>
  <si>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</si>
  <si>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</si>
  <si>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</si>
  <si>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</si>
  <si>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</si>
  <si>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</si>
  <si>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</si>
  <si>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</si>
  <si>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</si>
  <si>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</si>
  <si>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</si>
  <si>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</si>
  <si>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</si>
  <si>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</si>
  <si>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</si>
  <si>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</si>
  <si>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</si>
  <si>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</si>
  <si>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</si>
  <si>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</si>
  <si>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</si>
  <si>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</si>
  <si>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</si>
  <si>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</si>
  <si>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</si>
  <si>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</si>
  <si>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</si>
  <si>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</si>
  <si>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</si>
  <si>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</si>
  <si>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</si>
  <si>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</si>
  <si>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</si>
  <si>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</si>
  <si>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</si>
  <si>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</si>
  <si>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</si>
  <si>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</si>
  <si>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</si>
  <si>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</si>
  <si>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</si>
  <si>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</si>
  <si>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</si>
  <si>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</si>
  <si>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</si>
  <si>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</si>
  <si>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</si>
  <si>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</si>
  <si>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</si>
  <si>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</si>
  <si>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</si>
  <si>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</si>
  <si>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</si>
  <si>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</si>
  <si>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</si>
  <si>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</si>
  <si>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</si>
  <si>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</si>
  <si>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</si>
  <si>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</si>
  <si>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</si>
  <si>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</si>
  <si>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</si>
  <si>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</si>
  <si>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</si>
  <si>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</si>
  <si>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</si>
  <si>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</si>
  <si>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</si>
  <si>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</si>
  <si>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</si>
  <si>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</si>
  <si>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</si>
  <si>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</si>
  <si>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</si>
  <si>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</si>
  <si>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</si>
  <si>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</si>
  <si>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</si>
  <si>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</si>
  <si>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</si>
  <si>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</si>
  <si>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</si>
  <si>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</si>
  <si>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</si>
  <si>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</si>
  <si>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</si>
  <si>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</si>
  <si>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</si>
  <si>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</si>
  <si>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</si>
  <si>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</si>
  <si>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</si>
  <si>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</si>
  <si>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</si>
  <si>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</si>
  <si>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</si>
  <si>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</si>
  <si>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</si>
  <si>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</si>
  <si>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</si>
  <si>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</si>
  <si>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</si>
  <si>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</si>
  <si>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</si>
  <si>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</si>
  <si>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</si>
  <si>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</si>
  <si>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</si>
  <si>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</si>
  <si>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</si>
  <si>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</si>
  <si>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</si>
  <si>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</si>
  <si>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</si>
  <si>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</si>
  <si>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</si>
  <si>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</si>
  <si>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</si>
  <si>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</si>
  <si>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</si>
  <si>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</si>
  <si>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</si>
  <si>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</si>
  <si>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</si>
  <si>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</si>
  <si>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</si>
  <si>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</si>
  <si>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</si>
  <si>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</si>
  <si>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</si>
  <si>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</si>
  <si>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</si>
  <si>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</si>
  <si>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</si>
  <si>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</si>
  <si>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</si>
  <si>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</si>
  <si>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</si>
  <si>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73408310300120230009500</t>
  </si>
  <si>
    <t>Juzgado Civil del Circuito de Lérida, Tolima</t>
  </si>
  <si>
    <t xml:space="preserve">Juan Carlos Moreno Valcarcel y Allianz Seguros S.A. </t>
  </si>
  <si>
    <t xml:space="preserve">Blanca Divia Pérez Castrillón (lesionada-28 de abril de 1975), Juan Diego Bustos Pérez (hijo-3 de noviembre de 2011), Zharid Yisel Guzmán Pérez (hija-14 de enero de 2005), Yoimer Steward Guzmán Pérez (hijo-20 de junio de 1997), Rosalba Castrellón (madre), Anatolio Pérez Beltrán (padre) y Alexander Ayala Montoya (compañero permanente). </t>
  </si>
  <si>
    <t xml:space="preserve">Blanca Divia Pérez Castrillón </t>
  </si>
  <si>
    <t>Falán, Tolima</t>
  </si>
  <si>
    <t>blancadiviap55@gmail.com</t>
  </si>
  <si>
    <t>Unión libre</t>
  </si>
  <si>
    <t>20 deabril de 1975</t>
  </si>
  <si>
    <t xml:space="preserve">47 años </t>
  </si>
  <si>
    <t xml:space="preserve">No aplica. Lesionada. </t>
  </si>
  <si>
    <t xml:space="preserve">17 de julio de 2021 </t>
  </si>
  <si>
    <t>Docente</t>
  </si>
  <si>
    <t xml:space="preserve">Dos </t>
  </si>
  <si>
    <t xml:space="preserve">No aplica. Se solicitaron medidas cautelares. </t>
  </si>
  <si>
    <t>Juan Carlos Moreno Valcarcel</t>
  </si>
  <si>
    <t>No se relaciona en la demanda.</t>
  </si>
  <si>
    <t>12 de febrero de 2024</t>
  </si>
  <si>
    <t>7 de febrero de 2024</t>
  </si>
  <si>
    <t>8 de marzo de 2024</t>
  </si>
  <si>
    <t>DFL457</t>
  </si>
  <si>
    <t>Duración: Desde las 00:00 horas del 01/08/2020 hasta las 24:00 horas del 31/07/2021</t>
  </si>
  <si>
    <t>SINIESTRO   103825036 LEGIS APJ32249</t>
  </si>
  <si>
    <t>La contingencia se califica como PROBABLE teniendo en cuenta que la Póliza de Automóviles Individual Livianos Particulares No. 022691848/0 presta cobertura material y temporal. Así mismo, está probada la responsabilidad del conductor del vehículo asegurado en la ocurrencia del accidente de tránsito. 
La Póliza de Automóviles Individual Livianos Particulares No. 022691848/0, cuyo asegurado es el señor Juan Carlos Moreno Valcarcel, presta cobertura material y temporal, de conformidad con los hechos y pretensiones expuestas en el líbelo de la demanda. Frente a la cobertura temporal, debe señalarse que la ocurrencia del accidente de tránsito (17 de julio de 2021) se encuentra dentro de la delimitación temporal de la Póliza en mención comprendida desde el 1 de agosto de 2020 hasta el 31 de julio de 2021, bajo la modalidad de ocurrencia. Aunado a ello, presta cobertura material en tanto ampara la responsabilidad civil extracontractual, pretensión que se le endilga al extremo pasivo.
Por otro lado, frente a la responsabilidad del asegurado, debe decirse que existen elementos probatorios que acreditan que hubo responsabilidad del conductor del vehículo asegurado en la ocurrencia del accidente de tránsito. Por cuanto en el Informe de Tránsito ("IPAT")  se indicó como única causa probable del accidente atribuible al conductor del vehículo de placas DFL-457 la hipótesis 122: "girar bruscamente”.  Por lo anterior, de las pruebas que obran en el expediente está acreditada la responsabilidad en cabeza del vehículo asegurado y por sustracción de materia, también de la compañía de seguros. Lo anterior, sin perjuicio del carácter contingente del proceso.</t>
  </si>
  <si>
    <t xml:space="preserve">Como liquidación objetiva de perjuicios se llegó a la suma de $242,600,000, con base en los siguientes argumentos fácticos y jurídicos: 
1.	Daño Moral: Se tomó como daño moral la suma de $30,000,000 para la víctima directa, $30,000,000 para cada uno de los tres hijos de la señora Blanca Divia Pérez, $30,000,000 para la madre la señora Rosalba Castrellón, $30,000,000 para el padre el señor Anatolio Pérez y $30,000,000 para el compañero permanente el señor Alexander Ayala. Este valor se fijó teniendo en cuenta que la jurisprudencia de la Corte Suprema de Justicia (Sentencia del 23/05/2018, MP: Aroldo Wilson Quiroz) ha establecido que en caso de pérdida de capacidad laboral mayor al 50 % de un familiar de primer grado de consanguinidad o afinidad se les debe reconocer por daño moral la suma de $60.000.000 a cada uno. Sin embargo, pese a que la señora Blanca Divia no tuvo una pérdida de capacidad laboral, la señora Pérez sufrió una fractura transversal del radio y luxación del codo, que le generó una perturbación de la extremidad superior derecha y sufrió una lesión intracraneal con ocasión al accidente de tránsito.  En ese sentido el valor total a título de daño moral corresponde a $210,000,000.
2.	 Daño a la vida en relación: Se tomó como daño a la vida en relación la suma de $30,000,000, teniendo en cuenta que la señora Blanca Divia Pérez sufrió múltiples lesiones que le impidieron la movilidad del brazo y la manera derecha, así como una lesión intracraneal que pudo derivar en su fallecimiento.   Lo anterior, en atención al criterio jurisprudencial de la Corte Suprema de Justicia en sentencia del 12 de noviembre de 2019 (M.P. Aroldo Wilson Quiroz).  
3.	Lucro cesante consolidado: Se reconocerá como lucro cesante la suma de $2,600,000 a título de lucro cesante consolidado, en aplicación a la fórmula establecida por las altas Cortes. Aunado a lo anterior, para la liquidación del lucro cesante consolidado se debe tener en cuenta que la señora Blanca Divia Pérez tuvo una incapacidad médica de 60 días,  como consecuencia de las lesiones sufridas en el accidente de tránsito. En aplicación a la fórmula establecida y en atención los criterios antes expuestos, se reconocerá como lucro cesante consolidado la suma de $2,600,000. 
</t>
  </si>
  <si>
    <t xml:space="preserve">1. El 17 de julio de 2021 en la vía Lérida - Ibagué - Tólima apróximadamente a las 8:30 a.m. se presentó un accidente de tránsito entre el vehículo de placas DFL-457, conducido por Juan Carlos Moreno y el vehículo conducido por Jorge Eliecer Gómez Portela, de placas CFM-164. En el vehículo de placas CFM-164 se transportaba la señora Blanca Divia Pérez. 
2. De acuerdo con el Informe Policial de Accidente de Tránsito, la hipótesis de accidente de tránsito corresponde a la No. 122: "girar bruscamente", atribuible al vehículo de placas DFL-457. 
3. Como consecuencia del accidente, la señora Blanca Divia sufriò lesiones en la cara, el brazo, la muñeca y codo. 
</t>
  </si>
  <si>
    <t>Excepciones de fondo frente a la inexistente responsabilidad derivada del accidente de tránsito:
1.	Inexistencia de responsabilidad a cargo de los demandados por la falta de acreditación del nexo causal.
2.        Improcedencia del reconocimiento del daño emergente.
3.	Improcedencia del reconocimiento del lucro cesante.
4.	Tasación exorbitante del daño moral. 
5.         Tasación exorbitante del daño a la vida en realción.
6.         Falta de legitimación en la causa por activa del señor Alexander Ayala Montoya. 
7.	Genérica o Innominada.
Excepciones de fondo frente al Contrato de Seguro. 
1.	Inexistencia de obligación de indemnizar a cargo de Allianz Seguros S.A. por incumplimiento de las cargas del artículo 1077 del código de comercio.
2.	riesgos expresamente excluidos en la póliza de seguro no. 022691848/0
4.	Carácter meramente indemnizatorio que revisten los contratos de seguros. 
5.	En cualquier caso, de ninguna forma se podrá exceder el límite del valor asegurado.
6.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</si>
</sst>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3" fontId="0" fillId="0" borderId="1" xfId="0" applyNumberFormat="1" applyBorder="1" applyAlignment="1">
      <alignment horizontal="justify"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4" applyNumberFormat="1" applyFont="1" applyBorder="1" applyAlignment="1">
      <alignment horizontal="center" vertical="top"/>
    </xf>
    <xf numFmtId="0" fontId="0" fillId="0" borderId="3" xfId="4" applyNumberFormat="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1" applyNumberFormat="1" applyFont="1" applyBorder="1" applyAlignment="1">
      <alignment horizontal="center" vertical="top"/>
    </xf>
    <xf numFmtId="0" fontId="0" fillId="0" borderId="3" xfId="1" applyNumberFormat="1"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lancadiviap5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5" zoomScale="115" zoomScaleNormal="115"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x14ac:dyDescent="0.25">
      <c r="A2" s="5" t="s">
        <v>1</v>
      </c>
      <c r="B2" s="61" t="s">
        <v>157</v>
      </c>
      <c r="C2" s="62"/>
    </row>
    <row r="3" spans="1:3" x14ac:dyDescent="0.25">
      <c r="A3" s="5" t="s">
        <v>2</v>
      </c>
      <c r="B3" s="57" t="s">
        <v>158</v>
      </c>
      <c r="C3" s="58"/>
    </row>
    <row r="4" spans="1:3" x14ac:dyDescent="0.25">
      <c r="A4" s="5">
        <v>0</v>
      </c>
      <c r="B4" s="57" t="s">
        <v>159</v>
      </c>
      <c r="C4" s="58"/>
    </row>
    <row r="5" spans="1:3" ht="31.5" customHeight="1" x14ac:dyDescent="0.25">
      <c r="A5" s="5" t="s">
        <v>4</v>
      </c>
      <c r="B5" s="57" t="s">
        <v>160</v>
      </c>
      <c r="C5" s="58"/>
    </row>
    <row r="6" spans="1:3" x14ac:dyDescent="0.25">
      <c r="A6" s="5" t="s">
        <v>5</v>
      </c>
      <c r="B6" s="51" t="s">
        <v>6</v>
      </c>
      <c r="C6" s="51"/>
    </row>
    <row r="7" spans="1:3" x14ac:dyDescent="0.25">
      <c r="A7" s="27" t="s">
        <v>7</v>
      </c>
      <c r="B7" s="57" t="s">
        <v>117</v>
      </c>
      <c r="C7" s="58"/>
    </row>
    <row r="8" spans="1:3" ht="23.1" customHeight="1" x14ac:dyDescent="0.25">
      <c r="A8" s="44" t="s">
        <v>9</v>
      </c>
      <c r="B8" s="53" t="s">
        <v>161</v>
      </c>
      <c r="C8" s="53"/>
    </row>
    <row r="9" spans="1:3" x14ac:dyDescent="0.25">
      <c r="A9" s="28" t="s">
        <v>10</v>
      </c>
      <c r="B9" s="51">
        <v>65793124</v>
      </c>
      <c r="C9" s="51"/>
    </row>
    <row r="10" spans="1:3" x14ac:dyDescent="0.25">
      <c r="A10" s="28" t="s">
        <v>11</v>
      </c>
      <c r="B10" s="49" t="s">
        <v>162</v>
      </c>
      <c r="C10" s="49"/>
    </row>
    <row r="11" spans="1:3" ht="30" customHeight="1" x14ac:dyDescent="0.25">
      <c r="A11" s="29" t="s">
        <v>12</v>
      </c>
      <c r="B11" s="49">
        <v>3132726341</v>
      </c>
      <c r="C11" s="49"/>
    </row>
    <row r="12" spans="1:3" ht="30" customHeight="1" x14ac:dyDescent="0.25">
      <c r="A12" s="5" t="s">
        <v>13</v>
      </c>
      <c r="B12" s="50" t="s">
        <v>163</v>
      </c>
      <c r="C12" s="49"/>
    </row>
    <row r="13" spans="1:3" x14ac:dyDescent="0.25">
      <c r="A13" s="5" t="s">
        <v>14</v>
      </c>
      <c r="B13" s="51" t="s">
        <v>164</v>
      </c>
      <c r="C13" s="51"/>
    </row>
    <row r="14" spans="1:3" x14ac:dyDescent="0.25">
      <c r="A14" s="5" t="s">
        <v>15</v>
      </c>
      <c r="B14" s="52" t="s">
        <v>165</v>
      </c>
      <c r="C14" s="51"/>
    </row>
    <row r="15" spans="1:3" x14ac:dyDescent="0.25">
      <c r="A15" s="5" t="s">
        <v>16</v>
      </c>
      <c r="B15" s="51" t="s">
        <v>166</v>
      </c>
      <c r="C15" s="51"/>
    </row>
    <row r="16" spans="1:3" x14ac:dyDescent="0.25">
      <c r="A16" s="5" t="s">
        <v>17</v>
      </c>
      <c r="B16" s="51" t="s">
        <v>167</v>
      </c>
      <c r="C16" s="51"/>
    </row>
    <row r="17" spans="1:3" ht="15" customHeight="1" x14ac:dyDescent="0.25">
      <c r="A17" s="5" t="s">
        <v>18</v>
      </c>
      <c r="B17" s="49" t="s">
        <v>125</v>
      </c>
      <c r="C17" s="49"/>
    </row>
    <row r="18" spans="1:3" x14ac:dyDescent="0.25">
      <c r="A18" s="5" t="s">
        <v>19</v>
      </c>
      <c r="B18" s="49" t="s">
        <v>169</v>
      </c>
      <c r="C18" s="49"/>
    </row>
    <row r="19" spans="1:3" ht="18.75" customHeight="1" x14ac:dyDescent="0.25">
      <c r="A19" s="5" t="s">
        <v>20</v>
      </c>
      <c r="B19" s="59">
        <v>1300000</v>
      </c>
      <c r="C19" s="60"/>
    </row>
    <row r="20" spans="1:3" x14ac:dyDescent="0.25">
      <c r="A20" s="5" t="s">
        <v>21</v>
      </c>
      <c r="B20" s="51" t="s">
        <v>170</v>
      </c>
      <c r="C20" s="51"/>
    </row>
    <row r="21" spans="1:3" ht="17.25" customHeight="1" x14ac:dyDescent="0.25">
      <c r="A21" s="5" t="s">
        <v>22</v>
      </c>
      <c r="B21" s="49" t="s">
        <v>143</v>
      </c>
      <c r="C21" s="49"/>
    </row>
    <row r="22" spans="1:3" x14ac:dyDescent="0.25">
      <c r="A22" s="44" t="s">
        <v>23</v>
      </c>
      <c r="B22" s="48" t="s">
        <v>168</v>
      </c>
      <c r="C22" s="48"/>
    </row>
    <row r="23" spans="1:3" x14ac:dyDescent="0.25">
      <c r="A23" s="28" t="s">
        <v>24</v>
      </c>
      <c r="B23" s="47" t="s">
        <v>171</v>
      </c>
      <c r="C23" s="45"/>
    </row>
    <row r="24" spans="1:3" x14ac:dyDescent="0.25">
      <c r="A24" s="28" t="s">
        <v>25</v>
      </c>
      <c r="B24" s="47" t="s">
        <v>171</v>
      </c>
      <c r="C24" s="45"/>
    </row>
    <row r="25" spans="1:3" x14ac:dyDescent="0.25">
      <c r="A25" s="63" t="s">
        <v>26</v>
      </c>
      <c r="B25" s="45" t="s">
        <v>182</v>
      </c>
      <c r="C25" s="46"/>
    </row>
    <row r="26" spans="1:3" x14ac:dyDescent="0.25">
      <c r="A26" s="63"/>
      <c r="B26" s="46"/>
      <c r="C26" s="46"/>
    </row>
    <row r="27" spans="1:3" ht="100.5" customHeight="1" x14ac:dyDescent="0.25">
      <c r="A27" s="63"/>
      <c r="B27" s="46"/>
      <c r="C27" s="46"/>
    </row>
    <row r="28" spans="1:3" x14ac:dyDescent="0.25">
      <c r="A28" s="28" t="s">
        <v>27</v>
      </c>
      <c r="B28" s="46" t="s">
        <v>172</v>
      </c>
      <c r="C28" s="46"/>
    </row>
    <row r="29" spans="1:3" x14ac:dyDescent="0.25">
      <c r="A29" s="28" t="s">
        <v>28</v>
      </c>
      <c r="B29" s="46">
        <v>14237681</v>
      </c>
      <c r="C29" s="46"/>
    </row>
    <row r="30" spans="1:3" x14ac:dyDescent="0.25">
      <c r="A30" s="44" t="s">
        <v>29</v>
      </c>
      <c r="B30" s="53" t="s">
        <v>177</v>
      </c>
      <c r="C30" s="53"/>
    </row>
    <row r="31" spans="1:3" x14ac:dyDescent="0.25">
      <c r="A31" s="28" t="s">
        <v>30</v>
      </c>
      <c r="B31" s="46" t="s">
        <v>173</v>
      </c>
      <c r="C31" s="46"/>
    </row>
    <row r="32" spans="1:3" x14ac:dyDescent="0.25">
      <c r="A32" s="28" t="s">
        <v>31</v>
      </c>
      <c r="B32" s="54" t="s">
        <v>174</v>
      </c>
      <c r="C32" s="55"/>
    </row>
    <row r="33" spans="1:3" x14ac:dyDescent="0.25">
      <c r="A33" s="5" t="s">
        <v>32</v>
      </c>
      <c r="B33" s="52" t="s">
        <v>175</v>
      </c>
      <c r="C33" s="52"/>
    </row>
    <row r="34" spans="1:3" ht="45" x14ac:dyDescent="0.25">
      <c r="A34" s="5" t="s">
        <v>33</v>
      </c>
      <c r="B34" s="52" t="s">
        <v>176</v>
      </c>
      <c r="C34" s="51"/>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E0E59DEF-3527-458D-8814-F535FFCE5A0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9" zoomScale="85" zoomScaleNormal="85" workbookViewId="0">
      <selection activeCell="B7" sqref="B7:C7"/>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4" t="s">
        <v>34</v>
      </c>
      <c r="B1" s="64"/>
      <c r="C1" s="64"/>
    </row>
    <row r="2" spans="1:3" ht="15.75" customHeight="1" x14ac:dyDescent="0.25">
      <c r="A2" s="20" t="s">
        <v>35</v>
      </c>
      <c r="B2" s="65" t="s">
        <v>179</v>
      </c>
      <c r="C2" s="66"/>
    </row>
    <row r="3" spans="1:3" s="2" customFormat="1" x14ac:dyDescent="0.25">
      <c r="A3" s="5" t="s">
        <v>1</v>
      </c>
      <c r="B3" s="51" t="str">
        <f>'AUTOS  NOTA 322'!B2:C2</f>
        <v>73408310300120230009500</v>
      </c>
      <c r="C3" s="51"/>
    </row>
    <row r="4" spans="1:3" s="2" customFormat="1" x14ac:dyDescent="0.25">
      <c r="A4" s="5" t="s">
        <v>2</v>
      </c>
      <c r="B4" s="51" t="str">
        <f>'AUTOS  NOTA 322'!B3:C3</f>
        <v>Juzgado Civil del Circuito de Lérida, Tolima</v>
      </c>
      <c r="C4" s="51"/>
    </row>
    <row r="5" spans="1:3" s="2" customFormat="1" x14ac:dyDescent="0.25">
      <c r="A5" s="5" t="s">
        <v>3</v>
      </c>
      <c r="B5" s="51" t="str">
        <f>'AUTOS  NOTA 322'!B4:C4</f>
        <v xml:space="preserve">Juan Carlos Moreno Valcarcel y Allianz Seguros S.A. </v>
      </c>
      <c r="C5" s="51"/>
    </row>
    <row r="6" spans="1:3" s="2" customFormat="1" x14ac:dyDescent="0.25">
      <c r="A6" s="5" t="s">
        <v>4</v>
      </c>
      <c r="B6" s="51" t="str">
        <f>'AUTOS  NOTA 322'!B5:C5</f>
        <v xml:space="preserve">Blanca Divia Pérez Castrillón (lesionada-28 de abril de 1975), Juan Diego Bustos Pérez (hijo-3 de noviembre de 2011), Zharid Yisel Guzmán Pérez (hija-14 de enero de 2005), Yoimer Steward Guzmán Pérez (hijo-20 de junio de 1997), Rosalba Castrellón (madre), Anatolio Pérez Beltrán (padre) y Alexander Ayala Montoya (compañero permanente). </v>
      </c>
      <c r="C6" s="51"/>
    </row>
    <row r="7" spans="1:3" s="2" customFormat="1" x14ac:dyDescent="0.25">
      <c r="A7" s="5" t="s">
        <v>5</v>
      </c>
      <c r="B7" s="51" t="str">
        <f>'AUTOS  NOTA 322'!B6:C6</f>
        <v>DEMANDA DIRECTA</v>
      </c>
      <c r="C7" s="51"/>
    </row>
    <row r="8" spans="1:3" s="2" customFormat="1" x14ac:dyDescent="0.25">
      <c r="A8" s="31" t="s">
        <v>36</v>
      </c>
      <c r="B8" s="51" t="str">
        <f>'AUTOS  NOTA 322'!B7:C8</f>
        <v xml:space="preserve">Blanca Divia Pérez Castrillón </v>
      </c>
      <c r="C8" s="51"/>
    </row>
    <row r="9" spans="1:3" x14ac:dyDescent="0.25">
      <c r="A9" s="20" t="s">
        <v>37</v>
      </c>
      <c r="B9" s="51">
        <v>22691848</v>
      </c>
      <c r="C9" s="51"/>
    </row>
    <row r="10" spans="1:3" x14ac:dyDescent="0.25">
      <c r="A10" s="20" t="s">
        <v>38</v>
      </c>
      <c r="B10" s="51" t="s">
        <v>117</v>
      </c>
      <c r="C10" s="51"/>
    </row>
    <row r="11" spans="1:3" x14ac:dyDescent="0.25">
      <c r="A11" s="20" t="s">
        <v>39</v>
      </c>
      <c r="B11" s="80">
        <v>4000000000</v>
      </c>
      <c r="C11" s="81"/>
    </row>
    <row r="12" spans="1:3" x14ac:dyDescent="0.25">
      <c r="A12" s="20" t="s">
        <v>40</v>
      </c>
      <c r="B12" s="85">
        <v>0</v>
      </c>
      <c r="C12" s="86"/>
    </row>
    <row r="13" spans="1:3" x14ac:dyDescent="0.25">
      <c r="A13" s="20" t="s">
        <v>41</v>
      </c>
      <c r="B13" s="57" t="s">
        <v>118</v>
      </c>
      <c r="C13" s="58"/>
    </row>
    <row r="14" spans="1:3" x14ac:dyDescent="0.25">
      <c r="A14" s="20" t="s">
        <v>42</v>
      </c>
      <c r="B14" s="49" t="s">
        <v>178</v>
      </c>
      <c r="C14" s="51"/>
    </row>
    <row r="15" spans="1:3" x14ac:dyDescent="0.25">
      <c r="A15" s="20" t="s">
        <v>43</v>
      </c>
      <c r="B15" s="51"/>
      <c r="C15" s="51"/>
    </row>
    <row r="16" spans="1:3" x14ac:dyDescent="0.25">
      <c r="A16" s="20" t="s">
        <v>44</v>
      </c>
      <c r="B16" s="51"/>
      <c r="C16" s="51"/>
    </row>
    <row r="17" spans="1:3" x14ac:dyDescent="0.25">
      <c r="A17" s="82" t="s">
        <v>45</v>
      </c>
      <c r="B17" s="51"/>
      <c r="C17" s="51"/>
    </row>
    <row r="18" spans="1:3" x14ac:dyDescent="0.25">
      <c r="A18" s="83"/>
      <c r="B18" s="10" t="s">
        <v>46</v>
      </c>
      <c r="C18" s="10" t="s">
        <v>47</v>
      </c>
    </row>
    <row r="19" spans="1:3" x14ac:dyDescent="0.25">
      <c r="A19" s="83"/>
      <c r="B19" s="6" t="s">
        <v>48</v>
      </c>
      <c r="C19" s="6"/>
    </row>
    <row r="20" spans="1:3" x14ac:dyDescent="0.25">
      <c r="A20" s="83"/>
      <c r="B20" s="6"/>
      <c r="C20" s="6"/>
    </row>
    <row r="21" spans="1:3" x14ac:dyDescent="0.25">
      <c r="A21" s="84"/>
      <c r="B21" s="6"/>
      <c r="C21" s="6"/>
    </row>
    <row r="22" spans="1:3" x14ac:dyDescent="0.25">
      <c r="A22" s="20" t="s">
        <v>49</v>
      </c>
      <c r="B22" s="51"/>
      <c r="C22" s="51"/>
    </row>
    <row r="23" spans="1:3" x14ac:dyDescent="0.25">
      <c r="A23" s="20" t="s">
        <v>50</v>
      </c>
      <c r="B23" s="65"/>
      <c r="C23" s="66"/>
    </row>
    <row r="24" spans="1:3" x14ac:dyDescent="0.25">
      <c r="A24" s="20" t="s">
        <v>51</v>
      </c>
      <c r="B24" s="51" t="s">
        <v>131</v>
      </c>
      <c r="C24" s="51"/>
    </row>
    <row r="25" spans="1:3" x14ac:dyDescent="0.25">
      <c r="A25" s="20" t="s">
        <v>52</v>
      </c>
      <c r="B25" s="51"/>
      <c r="C25" s="51"/>
    </row>
    <row r="26" spans="1:3" x14ac:dyDescent="0.25">
      <c r="A26" s="20" t="s">
        <v>53</v>
      </c>
      <c r="B26" s="67">
        <v>40000000</v>
      </c>
      <c r="C26" s="51"/>
    </row>
    <row r="27" spans="1:3" x14ac:dyDescent="0.25">
      <c r="A27" s="19" t="s">
        <v>54</v>
      </c>
      <c r="B27" s="51"/>
      <c r="C27" s="51"/>
    </row>
    <row r="28" spans="1:3" x14ac:dyDescent="0.25">
      <c r="A28" s="68" t="s">
        <v>55</v>
      </c>
      <c r="B28" s="68"/>
      <c r="C28" s="68"/>
    </row>
    <row r="29" spans="1:3" x14ac:dyDescent="0.25">
      <c r="A29" s="78" t="s">
        <v>56</v>
      </c>
      <c r="B29" s="79"/>
      <c r="C29" s="11"/>
    </row>
    <row r="30" spans="1:3" x14ac:dyDescent="0.25">
      <c r="A30" s="78" t="s">
        <v>57</v>
      </c>
      <c r="B30" s="79"/>
      <c r="C30" s="11"/>
    </row>
    <row r="31" spans="1:3" x14ac:dyDescent="0.25">
      <c r="A31" s="78" t="s">
        <v>58</v>
      </c>
      <c r="B31" s="79"/>
      <c r="C31" s="12"/>
    </row>
    <row r="32" spans="1:3" x14ac:dyDescent="0.25">
      <c r="A32" s="78" t="s">
        <v>59</v>
      </c>
      <c r="B32" s="79"/>
      <c r="C32" s="11"/>
    </row>
    <row r="33" spans="1:3" x14ac:dyDescent="0.25">
      <c r="A33" s="78" t="s">
        <v>60</v>
      </c>
      <c r="B33" s="79"/>
      <c r="C33" s="11"/>
    </row>
    <row r="34" spans="1:3" x14ac:dyDescent="0.25">
      <c r="A34" s="78" t="s">
        <v>61</v>
      </c>
      <c r="B34" s="79"/>
      <c r="C34" s="13"/>
    </row>
    <row r="35" spans="1:3" x14ac:dyDescent="0.25">
      <c r="A35" s="69" t="s">
        <v>62</v>
      </c>
      <c r="B35" s="70"/>
      <c r="C35" s="14"/>
    </row>
    <row r="36" spans="1:3" x14ac:dyDescent="0.25">
      <c r="A36" s="69" t="s">
        <v>63</v>
      </c>
      <c r="B36" s="70"/>
      <c r="C36" s="15"/>
    </row>
    <row r="37" spans="1:3" x14ac:dyDescent="0.25">
      <c r="A37" s="71" t="s">
        <v>64</v>
      </c>
      <c r="B37" s="72"/>
      <c r="C37" s="15"/>
    </row>
    <row r="38" spans="1:3" x14ac:dyDescent="0.25">
      <c r="A38" s="73"/>
      <c r="B38" s="74"/>
      <c r="C38" s="15"/>
    </row>
    <row r="39" spans="1:3" x14ac:dyDescent="0.25">
      <c r="A39" s="75"/>
      <c r="B39" s="76"/>
      <c r="C39" s="15"/>
    </row>
    <row r="40" spans="1:3" x14ac:dyDescent="0.25">
      <c r="A40" s="77" t="s">
        <v>65</v>
      </c>
      <c r="B40" s="77"/>
      <c r="C40" s="77"/>
    </row>
    <row r="41" spans="1:3" x14ac:dyDescent="0.25">
      <c r="A41" s="17" t="s">
        <v>66</v>
      </c>
      <c r="B41" s="18"/>
      <c r="C41" s="15"/>
    </row>
    <row r="42" spans="1:3" x14ac:dyDescent="0.25">
      <c r="A42" s="69" t="s">
        <v>67</v>
      </c>
      <c r="B42" s="70"/>
      <c r="C42" s="15"/>
    </row>
    <row r="43" spans="1:3" x14ac:dyDescent="0.25">
      <c r="A43" s="69" t="s">
        <v>68</v>
      </c>
      <c r="B43" s="70"/>
      <c r="C43" s="15"/>
    </row>
    <row r="44" spans="1:3" x14ac:dyDescent="0.25">
      <c r="A44" s="17" t="s">
        <v>69</v>
      </c>
      <c r="B44" s="18"/>
      <c r="C44" s="15"/>
    </row>
    <row r="45" spans="1:3" x14ac:dyDescent="0.25">
      <c r="A45" s="17" t="s">
        <v>70</v>
      </c>
      <c r="B45" s="18"/>
      <c r="C45" s="15"/>
    </row>
    <row r="46" spans="1:3" x14ac:dyDescent="0.25">
      <c r="A46" s="69" t="s">
        <v>71</v>
      </c>
      <c r="B46" s="70"/>
      <c r="C46" s="15"/>
    </row>
    <row r="47" spans="1:3" x14ac:dyDescent="0.25">
      <c r="A47" s="17" t="s">
        <v>72</v>
      </c>
      <c r="B47" s="16"/>
      <c r="C47" s="15"/>
    </row>
    <row r="48" spans="1:3" x14ac:dyDescent="0.25">
      <c r="A48" s="69" t="s">
        <v>73</v>
      </c>
      <c r="B48" s="70"/>
      <c r="C48" s="15"/>
    </row>
    <row r="49" spans="1:3" x14ac:dyDescent="0.25">
      <c r="A49" s="69" t="s">
        <v>74</v>
      </c>
      <c r="B49" s="70"/>
      <c r="C49" s="15"/>
    </row>
    <row r="50" spans="1:3" x14ac:dyDescent="0.25">
      <c r="A50" s="69" t="s">
        <v>64</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31" zoomScale="115" zoomScaleNormal="115"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4" t="s">
        <v>75</v>
      </c>
      <c r="B1" s="64"/>
      <c r="C1" s="64"/>
    </row>
    <row r="2" spans="1:9" ht="15" customHeight="1" x14ac:dyDescent="0.25">
      <c r="A2" s="35" t="s">
        <v>35</v>
      </c>
      <c r="B2" s="91" t="str">
        <f>'AUTOS NOTA 321'!B2:C2</f>
        <v>SINIESTRO   103825036 LEGIS APJ32249</v>
      </c>
      <c r="C2" s="92"/>
    </row>
    <row r="3" spans="1:9" x14ac:dyDescent="0.25">
      <c r="A3" s="36" t="s">
        <v>1</v>
      </c>
      <c r="B3" s="95" t="str">
        <f>'AUTOS  NOTA 322'!B2:C2</f>
        <v>73408310300120230009500</v>
      </c>
      <c r="C3" s="95"/>
    </row>
    <row r="4" spans="1:9" x14ac:dyDescent="0.25">
      <c r="A4" s="36" t="s">
        <v>2</v>
      </c>
      <c r="B4" s="95" t="str">
        <f>'AUTOS  NOTA 322'!B3:C3</f>
        <v>Juzgado Civil del Circuito de Lérida, Tolima</v>
      </c>
      <c r="C4" s="95"/>
    </row>
    <row r="5" spans="1:9" x14ac:dyDescent="0.25">
      <c r="A5" s="36" t="s">
        <v>3</v>
      </c>
      <c r="B5" s="95" t="str">
        <f>'AUTOS  NOTA 322'!B4:C4</f>
        <v xml:space="preserve">Juan Carlos Moreno Valcarcel y Allianz Seguros S.A. </v>
      </c>
      <c r="C5" s="95"/>
    </row>
    <row r="6" spans="1:9" ht="15" customHeight="1" x14ac:dyDescent="0.25">
      <c r="A6" s="36" t="s">
        <v>4</v>
      </c>
      <c r="B6" s="95" t="str">
        <f>'AUTOS  NOTA 322'!B5:C5</f>
        <v xml:space="preserve">Blanca Divia Pérez Castrillón (lesionada-28 de abril de 1975), Juan Diego Bustos Pérez (hijo-3 de noviembre de 2011), Zharid Yisel Guzmán Pérez (hija-14 de enero de 2005), Yoimer Steward Guzmán Pérez (hijo-20 de junio de 1997), Rosalba Castrellón (madre), Anatolio Pérez Beltrán (padre) y Alexander Ayala Montoya (compañero permanente). </v>
      </c>
      <c r="C6" s="95"/>
    </row>
    <row r="7" spans="1:9" x14ac:dyDescent="0.25">
      <c r="A7" s="36" t="s">
        <v>5</v>
      </c>
      <c r="B7" s="95" t="str">
        <f>'AUTOS  NOTA 322'!B6:C6</f>
        <v>DEMANDA DIRECTA</v>
      </c>
      <c r="C7" s="95"/>
    </row>
    <row r="8" spans="1:9" x14ac:dyDescent="0.25">
      <c r="A8" s="38" t="s">
        <v>36</v>
      </c>
      <c r="B8" s="95" t="str">
        <f>'AUTOS  NOTA 322'!B7:C8</f>
        <v xml:space="preserve">Blanca Divia Pérez Castrillón </v>
      </c>
      <c r="C8" s="95"/>
    </row>
    <row r="9" spans="1:9" ht="30" x14ac:dyDescent="0.25">
      <c r="A9" s="36" t="s">
        <v>76</v>
      </c>
      <c r="B9" s="89">
        <f>SUM(C11,C12,C14,C15,C17)</f>
        <v>830000000</v>
      </c>
      <c r="C9" s="90"/>
    </row>
    <row r="10" spans="1:9" x14ac:dyDescent="0.25">
      <c r="A10" s="96" t="s">
        <v>77</v>
      </c>
      <c r="B10" s="93" t="s">
        <v>78</v>
      </c>
      <c r="C10" s="94"/>
    </row>
    <row r="11" spans="1:9" x14ac:dyDescent="0.25">
      <c r="A11" s="96"/>
      <c r="B11" s="37" t="s">
        <v>79</v>
      </c>
      <c r="C11" s="32">
        <v>50000000</v>
      </c>
    </row>
    <row r="12" spans="1:9" x14ac:dyDescent="0.25">
      <c r="A12" s="96"/>
      <c r="B12" s="37" t="s">
        <v>80</v>
      </c>
      <c r="C12" s="32"/>
    </row>
    <row r="13" spans="1:9" x14ac:dyDescent="0.25">
      <c r="A13" s="96"/>
      <c r="B13" s="93"/>
      <c r="C13" s="94"/>
    </row>
    <row r="14" spans="1:9" x14ac:dyDescent="0.25">
      <c r="A14" s="96"/>
      <c r="B14" s="37" t="s">
        <v>81</v>
      </c>
      <c r="C14" s="40">
        <v>650000000</v>
      </c>
    </row>
    <row r="15" spans="1:9" x14ac:dyDescent="0.25">
      <c r="A15" s="96"/>
      <c r="B15" s="37" t="s">
        <v>82</v>
      </c>
      <c r="C15" s="40">
        <v>130000000</v>
      </c>
      <c r="E15" t="s">
        <v>83</v>
      </c>
      <c r="F15" s="22">
        <v>0.7</v>
      </c>
    </row>
    <row r="16" spans="1:9" x14ac:dyDescent="0.25">
      <c r="A16" s="96"/>
      <c r="B16" s="93" t="s">
        <v>84</v>
      </c>
      <c r="C16" s="94"/>
      <c r="E16" t="s">
        <v>85</v>
      </c>
      <c r="F16" s="23">
        <v>0.3</v>
      </c>
      <c r="I16" s="25"/>
    </row>
    <row r="17" spans="1:9" x14ac:dyDescent="0.25">
      <c r="A17" s="96"/>
      <c r="B17" s="37"/>
      <c r="C17" s="41"/>
      <c r="F17" s="26"/>
      <c r="I17" s="25"/>
    </row>
    <row r="18" spans="1:9" ht="23.25" customHeight="1" x14ac:dyDescent="0.25">
      <c r="A18" s="39" t="s">
        <v>86</v>
      </c>
      <c r="B18" s="91" t="s">
        <v>83</v>
      </c>
      <c r="C18" s="92"/>
    </row>
    <row r="19" spans="1:9" ht="60" x14ac:dyDescent="0.25">
      <c r="A19" s="36" t="s">
        <v>87</v>
      </c>
      <c r="B19" s="103" t="s">
        <v>180</v>
      </c>
      <c r="C19" s="104"/>
    </row>
    <row r="20" spans="1:9" ht="15" customHeight="1" x14ac:dyDescent="0.25">
      <c r="A20" s="21" t="s">
        <v>88</v>
      </c>
      <c r="B20" s="100">
        <f>((C22+C23+C25+C26+C30+C28+C32+C34+C29+C33)-C37)*C36*C38</f>
        <v>242600000</v>
      </c>
      <c r="C20" s="100"/>
    </row>
    <row r="21" spans="1:9" x14ac:dyDescent="0.25">
      <c r="A21" s="7" t="s">
        <v>89</v>
      </c>
      <c r="B21" s="105" t="s">
        <v>78</v>
      </c>
      <c r="C21" s="106"/>
    </row>
    <row r="22" spans="1:9" x14ac:dyDescent="0.25">
      <c r="A22" s="87"/>
      <c r="B22" s="37" t="s">
        <v>79</v>
      </c>
      <c r="C22" s="32">
        <v>2600000</v>
      </c>
    </row>
    <row r="23" spans="1:9" x14ac:dyDescent="0.25">
      <c r="A23" s="88"/>
      <c r="B23" s="37" t="s">
        <v>80</v>
      </c>
      <c r="C23" s="32">
        <v>0</v>
      </c>
    </row>
    <row r="24" spans="1:9" x14ac:dyDescent="0.25">
      <c r="A24" s="88"/>
      <c r="B24" s="93" t="s">
        <v>90</v>
      </c>
      <c r="C24" s="94"/>
    </row>
    <row r="25" spans="1:9" x14ac:dyDescent="0.25">
      <c r="A25" s="88"/>
      <c r="B25" s="37" t="s">
        <v>81</v>
      </c>
      <c r="C25" s="32">
        <v>210000000</v>
      </c>
    </row>
    <row r="26" spans="1:9" ht="29.1" customHeight="1" x14ac:dyDescent="0.25">
      <c r="A26" s="88"/>
      <c r="B26" s="37" t="s">
        <v>91</v>
      </c>
      <c r="C26" s="32">
        <v>30000000</v>
      </c>
    </row>
    <row r="27" spans="1:9" x14ac:dyDescent="0.25">
      <c r="A27" s="88"/>
      <c r="B27" s="93" t="s">
        <v>92</v>
      </c>
      <c r="C27" s="94"/>
    </row>
    <row r="28" spans="1:9" x14ac:dyDescent="0.25">
      <c r="A28" s="88"/>
      <c r="B28" s="37" t="s">
        <v>93</v>
      </c>
      <c r="C28" s="32">
        <v>0</v>
      </c>
    </row>
    <row r="29" spans="1:9" x14ac:dyDescent="0.25">
      <c r="A29" s="88"/>
      <c r="B29" s="37" t="s">
        <v>79</v>
      </c>
      <c r="C29" s="32">
        <v>0</v>
      </c>
    </row>
    <row r="30" spans="1:9" x14ac:dyDescent="0.25">
      <c r="A30" s="88"/>
      <c r="B30" s="37" t="s">
        <v>80</v>
      </c>
      <c r="C30" s="32">
        <v>0</v>
      </c>
    </row>
    <row r="31" spans="1:9" x14ac:dyDescent="0.25">
      <c r="A31" s="88"/>
      <c r="B31" s="93" t="s">
        <v>94</v>
      </c>
      <c r="C31" s="94"/>
    </row>
    <row r="32" spans="1:9" x14ac:dyDescent="0.25">
      <c r="A32" s="88"/>
      <c r="B32" s="37"/>
      <c r="C32" s="32"/>
    </row>
    <row r="33" spans="1:3" x14ac:dyDescent="0.25">
      <c r="A33" s="88"/>
      <c r="B33" s="37" t="s">
        <v>79</v>
      </c>
      <c r="C33" s="32">
        <v>0</v>
      </c>
    </row>
    <row r="34" spans="1:3" x14ac:dyDescent="0.25">
      <c r="A34" s="88"/>
      <c r="B34" s="37" t="s">
        <v>80</v>
      </c>
      <c r="C34" s="32">
        <v>0</v>
      </c>
    </row>
    <row r="35" spans="1:3" x14ac:dyDescent="0.25">
      <c r="A35" s="88"/>
      <c r="B35" s="93" t="s">
        <v>95</v>
      </c>
      <c r="C35" s="94"/>
    </row>
    <row r="36" spans="1:3" x14ac:dyDescent="0.25">
      <c r="A36" s="88"/>
      <c r="B36" s="37" t="s">
        <v>96</v>
      </c>
      <c r="C36" s="33">
        <v>1</v>
      </c>
    </row>
    <row r="37" spans="1:3" x14ac:dyDescent="0.25">
      <c r="A37" s="88"/>
      <c r="B37" s="37" t="s">
        <v>40</v>
      </c>
      <c r="C37" s="34">
        <v>0</v>
      </c>
    </row>
    <row r="38" spans="1:3" x14ac:dyDescent="0.25">
      <c r="A38" s="88"/>
      <c r="B38" s="37" t="s">
        <v>97</v>
      </c>
      <c r="C38" s="33">
        <v>1</v>
      </c>
    </row>
    <row r="39" spans="1:3" x14ac:dyDescent="0.25">
      <c r="A39" s="24" t="s">
        <v>98</v>
      </c>
      <c r="B39" s="100">
        <f>IFERROR(B20*(VLOOKUP(B18,E15:F17,2,0)),16666)</f>
        <v>169820000</v>
      </c>
      <c r="C39" s="100"/>
    </row>
    <row r="40" spans="1:3" ht="93" customHeight="1" x14ac:dyDescent="0.25">
      <c r="A40" s="36" t="s">
        <v>99</v>
      </c>
      <c r="B40" s="101" t="s">
        <v>181</v>
      </c>
      <c r="C40" s="102"/>
    </row>
    <row r="41" spans="1:3" ht="211.5" customHeight="1" x14ac:dyDescent="0.25">
      <c r="A41" s="36" t="s">
        <v>100</v>
      </c>
      <c r="B41" s="98" t="s">
        <v>183</v>
      </c>
      <c r="C41" s="99"/>
    </row>
    <row r="42" spans="1:3" ht="26.1" customHeight="1" x14ac:dyDescent="0.25">
      <c r="A42" s="43" t="s">
        <v>101</v>
      </c>
      <c r="B42" s="43"/>
      <c r="C42" s="43"/>
    </row>
    <row r="43" spans="1:3" x14ac:dyDescent="0.25">
      <c r="A43" s="42" t="s">
        <v>102</v>
      </c>
      <c r="B43" s="97"/>
      <c r="C43" s="97"/>
    </row>
    <row r="44" spans="1:3" ht="41.1" customHeight="1" x14ac:dyDescent="0.25">
      <c r="A44" s="42" t="s">
        <v>103</v>
      </c>
      <c r="B44" s="97"/>
      <c r="C44" s="9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4" t="s">
        <v>104</v>
      </c>
      <c r="B1" s="64"/>
      <c r="C1" s="64"/>
    </row>
    <row r="2" spans="1:3" x14ac:dyDescent="0.25">
      <c r="A2" s="20" t="s">
        <v>35</v>
      </c>
      <c r="B2" s="65" t="str">
        <f>'AUTOS NOTA 324'!B2:C2</f>
        <v>SINIESTRO   103825036 LEGIS APJ32249</v>
      </c>
      <c r="C2" s="66"/>
    </row>
    <row r="3" spans="1:3" x14ac:dyDescent="0.25">
      <c r="A3" s="5" t="s">
        <v>1</v>
      </c>
      <c r="B3" s="51" t="str">
        <f>'AUTOS  NOTA 322'!B2:C2</f>
        <v>73408310300120230009500</v>
      </c>
      <c r="C3" s="51"/>
    </row>
    <row r="4" spans="1:3" x14ac:dyDescent="0.25">
      <c r="A4" s="5" t="s">
        <v>2</v>
      </c>
      <c r="B4" s="51" t="str">
        <f>'AUTOS  NOTA 322'!B3:C3</f>
        <v>Juzgado Civil del Circuito de Lérida, Tolima</v>
      </c>
      <c r="C4" s="51"/>
    </row>
    <row r="5" spans="1:3" x14ac:dyDescent="0.25">
      <c r="A5" s="5" t="s">
        <v>3</v>
      </c>
      <c r="B5" s="51" t="str">
        <f>'AUTOS  NOTA 322'!B4:C4</f>
        <v xml:space="preserve">Juan Carlos Moreno Valcarcel y Allianz Seguros S.A. </v>
      </c>
      <c r="C5" s="51"/>
    </row>
    <row r="6" spans="1:3" ht="15" customHeight="1" x14ac:dyDescent="0.25">
      <c r="A6" s="5" t="s">
        <v>4</v>
      </c>
      <c r="B6" s="51" t="str">
        <f>'AUTOS  NOTA 322'!B5:C5</f>
        <v xml:space="preserve">Blanca Divia Pérez Castrillón (lesionada-28 de abril de 1975), Juan Diego Bustos Pérez (hijo-3 de noviembre de 2011), Zharid Yisel Guzmán Pérez (hija-14 de enero de 2005), Yoimer Steward Guzmán Pérez (hijo-20 de junio de 1997), Rosalba Castrellón (madre), Anatolio Pérez Beltrán (padre) y Alexander Ayala Montoya (compañero permanente). </v>
      </c>
      <c r="C6" s="51"/>
    </row>
    <row r="7" spans="1:3" ht="15" customHeight="1" x14ac:dyDescent="0.25">
      <c r="A7" s="5" t="s">
        <v>5</v>
      </c>
      <c r="B7" s="51" t="str">
        <f>'AUTOS  NOTA 322'!B6:C6</f>
        <v>DEMANDA DIRECTA</v>
      </c>
      <c r="C7" s="51"/>
    </row>
    <row r="8" spans="1:3" ht="15" customHeight="1" x14ac:dyDescent="0.25">
      <c r="A8" s="31" t="s">
        <v>36</v>
      </c>
      <c r="B8" s="51" t="str">
        <f>'AUTOS  NOTA 322'!B7:C8</f>
        <v xml:space="preserve">Blanca Divia Pérez Castrillón </v>
      </c>
      <c r="C8" s="51"/>
    </row>
    <row r="9" spans="1:3" ht="18.95" customHeight="1" x14ac:dyDescent="0.25">
      <c r="A9" s="5" t="s">
        <v>105</v>
      </c>
      <c r="B9" s="51"/>
      <c r="C9" s="51"/>
    </row>
    <row r="10" spans="1:3" x14ac:dyDescent="0.25">
      <c r="A10" s="7" t="s">
        <v>89</v>
      </c>
      <c r="B10" s="109">
        <f>'AUTOS NOTA 324'!B20:C20</f>
        <v>242600000</v>
      </c>
      <c r="C10" s="109"/>
    </row>
    <row r="11" spans="1:3" x14ac:dyDescent="0.25">
      <c r="A11" s="7" t="s">
        <v>106</v>
      </c>
      <c r="B11" s="110">
        <f>'AUTOS NOTA 324'!B39:C39</f>
        <v>169820000</v>
      </c>
      <c r="C11" s="51"/>
    </row>
    <row r="12" spans="1:3" ht="30" x14ac:dyDescent="0.25">
      <c r="A12" s="7" t="s">
        <v>107</v>
      </c>
      <c r="B12" s="107"/>
      <c r="C12" s="108"/>
    </row>
    <row r="13" spans="1:3" ht="45" x14ac:dyDescent="0.25">
      <c r="A13" s="5" t="s">
        <v>108</v>
      </c>
      <c r="B13" s="51"/>
      <c r="C13" s="51"/>
    </row>
    <row r="14" spans="1:3" ht="45" x14ac:dyDescent="0.25">
      <c r="A14" s="5" t="s">
        <v>109</v>
      </c>
      <c r="B14" s="51"/>
      <c r="C14" s="51"/>
    </row>
    <row r="15" spans="1:3" x14ac:dyDescent="0.25">
      <c r="A15" s="5" t="s">
        <v>110</v>
      </c>
      <c r="B15" s="6"/>
      <c r="C15" s="6"/>
    </row>
    <row r="16" spans="1:3" x14ac:dyDescent="0.25">
      <c r="A16" s="7" t="s">
        <v>111</v>
      </c>
      <c r="B16" s="51"/>
      <c r="C16" s="51"/>
    </row>
    <row r="17" spans="1:3" x14ac:dyDescent="0.25">
      <c r="A17" s="6" t="s">
        <v>112</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5">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5">
      <c r="A3" t="s">
        <v>128</v>
      </c>
      <c r="C3" t="s">
        <v>129</v>
      </c>
      <c r="D3" s="2" t="s">
        <v>130</v>
      </c>
      <c r="E3" s="1" t="s">
        <v>131</v>
      </c>
      <c r="F3" s="2" t="s">
        <v>85</v>
      </c>
      <c r="G3" s="4">
        <v>0.3</v>
      </c>
      <c r="H3" t="s">
        <v>132</v>
      </c>
      <c r="I3" t="s">
        <v>133</v>
      </c>
      <c r="L3" s="30" t="s">
        <v>8</v>
      </c>
      <c r="M3" t="s">
        <v>134</v>
      </c>
      <c r="N3" t="s">
        <v>124</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92</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2024-03-08T23:43:56Z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