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D9AE44B9-A88C-43BE-A307-FEB677D27458}" xr6:coauthVersionLast="47" xr6:coauthVersionMax="47" xr10:uidLastSave="{00000000-0000-0000-0000-000000000000}"/>
  <bookViews>
    <workbookView xWindow="-289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9" i="8" l="1"/>
  <c r="B20" i="8"/>
  <c r="B39" i="8" s="1"/>
  <c r="B10" i="9" l="1"/>
  <c r="B2" i="8" l="1"/>
  <c r="B2" i="9" s="1"/>
  <c r="B8" i="9" l="1"/>
  <c r="B7" i="9"/>
  <c r="B6" i="9"/>
  <c r="B5" i="9"/>
  <c r="B4" i="9"/>
  <c r="B3" i="9"/>
  <c r="B8" i="8"/>
  <c r="B7" i="8"/>
  <c r="B5" i="8"/>
  <c r="B4" i="8"/>
  <c r="B3" i="8"/>
  <c r="B8" i="7"/>
  <c r="B4" i="7" l="1"/>
  <c r="B5" i="7"/>
  <c r="B6" i="7"/>
  <c r="B7" i="7"/>
  <c r="B3" i="7"/>
  <c r="B11" i="9" l="1"/>
</calcChain>
</file>

<file path=xl/sharedStrings.xml><?xml version="1.0" encoding="utf-8"?>
<sst xmlns="http://schemas.openxmlformats.org/spreadsheetml/2006/main" count="247" uniqueCount="181">
  <si>
    <t>SOLICITUD DE ANTECEDENTES -ABOGADO EXTERNO-</t>
  </si>
  <si>
    <t>Radicado(23 digitos)</t>
  </si>
  <si>
    <t>2024010212005000</t>
  </si>
  <si>
    <t>Juzgado</t>
  </si>
  <si>
    <t>SUPERINTENDENCIA FINANCIERA DE COLOMBIA - DELEGATURA PARA FUNCIONES JURISDICCIONALES</t>
  </si>
  <si>
    <t>Demandado</t>
  </si>
  <si>
    <t>ALLIANZ SEGUROS S.A.</t>
  </si>
  <si>
    <t xml:space="preserve">Demandante </t>
  </si>
  <si>
    <t>LEIRO ALBERTO MONTERO ROJAS en nombre propio y como Represenante Legal de de la empresa MOBETRANS S.A.S (Afectado Directo).</t>
  </si>
  <si>
    <t>Tipo de vinculacion compañía</t>
  </si>
  <si>
    <t>DEMANDA DIRECTA</t>
  </si>
  <si>
    <t xml:space="preserve">Tipo de perjucio </t>
  </si>
  <si>
    <t>PERDIDA PARCIAL DAÑOS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</si>
  <si>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</si>
  <si>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</si>
  <si>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</si>
  <si>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</si>
  <si>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</si>
  <si>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</si>
  <si>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</si>
  <si>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</si>
  <si>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</si>
  <si>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</si>
  <si>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</si>
  <si>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</si>
  <si>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</si>
  <si>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</si>
  <si>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</si>
  <si>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</si>
  <si>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11 de abril de 2023</t>
  </si>
  <si>
    <t>Fecha de solicitud audiencia prejudicial</t>
  </si>
  <si>
    <t>20 de noviembre de 2023</t>
  </si>
  <si>
    <t>Fecha de audiencia prejudicial</t>
  </si>
  <si>
    <t>13 de diciembre de 2023</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</si>
  <si>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</si>
  <si>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</si>
  <si>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MOBETRANS S.A.S</t>
  </si>
  <si>
    <t>Nit Asegurado</t>
  </si>
  <si>
    <t>Placa vehículo asegurado (si aplica)</t>
  </si>
  <si>
    <t>S02467</t>
  </si>
  <si>
    <t>No. Póliza vinculada</t>
  </si>
  <si>
    <t>023125368/12</t>
  </si>
  <si>
    <t>Fecha de asignación</t>
  </si>
  <si>
    <t>14 de febrero de 2024</t>
  </si>
  <si>
    <t>Fecha de notificación</t>
  </si>
  <si>
    <t>09 de febrero de 2024</t>
  </si>
  <si>
    <r>
      <t xml:space="preserve">Fecha de contestacion 
*Recomendación: </t>
    </r>
    <r>
      <rPr>
        <sz val="11"/>
        <color theme="1"/>
        <rFont val="Calibri"/>
        <family val="2"/>
        <scheme val="minor"/>
      </rPr>
      <t>Fecha máxima para contestar la demanda acorde a lo estiúlado en la norma.</t>
    </r>
  </si>
  <si>
    <t>12 de marzo de 2024</t>
  </si>
  <si>
    <t>REMISION DE ANTECEDENTES - ABOGADO INTERNO-</t>
  </si>
  <si>
    <t>SINIESTRO - APLICATIVO</t>
  </si>
  <si>
    <t>SINIESTRO 125700287   LEGIS  APJ32253</t>
  </si>
  <si>
    <t>INTERVINIENTE</t>
  </si>
  <si>
    <t>PÓLIZA</t>
  </si>
  <si>
    <t>23125368-12</t>
  </si>
  <si>
    <t>AMPARO A AFECTAR</t>
  </si>
  <si>
    <t>PÉRDIDA TOTAL DAÑOS</t>
  </si>
  <si>
    <t>VALOR ASEGURADO</t>
  </si>
  <si>
    <t>DEDUCIBLE</t>
  </si>
  <si>
    <t>MODALIDAD</t>
  </si>
  <si>
    <t>OCURRENCIA</t>
  </si>
  <si>
    <t xml:space="preserve">VIGENCIA </t>
  </si>
  <si>
    <t>Desde las 00:00 horas del 01/08/2022 hasta las 24:00 horas del 31/07/2023.</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</si>
  <si>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</si>
  <si>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</si>
  <si>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</si>
  <si>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</si>
  <si>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</si>
  <si>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</si>
  <si>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</si>
  <si>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</si>
  <si>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</si>
  <si>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</si>
  <si>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</si>
  <si>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OFRECIENTO AUTOS </t>
  </si>
  <si>
    <t>OFRECIENTO VALOR</t>
  </si>
  <si>
    <t>Valor pagado el 15 de feb 2024 por 193.071.107</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</si>
  <si>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</si>
  <si>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</si>
  <si>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</si>
  <si>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</si>
  <si>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</si>
  <si>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</si>
  <si>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</si>
  <si>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</si>
  <si>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</si>
  <si>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</si>
  <si>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</si>
  <si>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</si>
  <si>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</si>
  <si>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</si>
  <si>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</si>
  <si>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</si>
  <si>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</si>
  <si>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</si>
  <si>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</si>
  <si>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</si>
  <si>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</si>
  <si>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</si>
  <si>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</si>
  <si>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</si>
  <si>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</si>
  <si>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</si>
  <si>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</si>
  <si>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</si>
  <si>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</si>
  <si>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</si>
  <si>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</si>
  <si>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</si>
  <si>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</si>
  <si>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</si>
  <si>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</si>
  <si>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</si>
  <si>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</si>
  <si>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</si>
  <si>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</si>
  <si>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</si>
  <si>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</si>
  <si>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</si>
  <si>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</si>
  <si>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</si>
  <si>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</si>
  <si>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</si>
  <si>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</si>
  <si>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</si>
  <si>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</si>
  <si>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</si>
  <si>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</si>
  <si>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</si>
  <si>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</si>
  <si>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</si>
  <si>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</si>
  <si>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</si>
  <si>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</si>
  <si>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</si>
  <si>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</si>
  <si>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</si>
  <si>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</si>
  <si>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</si>
  <si>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</si>
  <si>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</si>
  <si>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</si>
  <si>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</si>
  <si>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</si>
  <si>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</si>
  <si>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</si>
  <si>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</si>
  <si>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</si>
  <si>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</si>
  <si>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</si>
  <si>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</si>
  <si>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</si>
  <si>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</si>
  <si>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</si>
  <si>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</si>
  <si>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</si>
  <si>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</si>
  <si>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</si>
  <si>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</si>
  <si>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</si>
  <si>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</si>
  <si>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</si>
  <si>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</si>
  <si>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</si>
  <si>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</si>
  <si>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</si>
  <si>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</si>
  <si>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</si>
  <si>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</si>
  <si>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</si>
  <si>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</si>
  <si>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</si>
  <si>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</si>
  <si>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PÉRDIDA PARCIAL HURTO</t>
  </si>
  <si>
    <t>SUSTRACCIÓN TOTAL</t>
  </si>
  <si>
    <t>NO APLICA</t>
  </si>
  <si>
    <t xml:space="preserve">Como liquidación objetiva de perjuicios se llegó al total de $33.610.862,53 . A este valor se llegó de la siguiente manera: 
Lucro cesante:  Debe tenerse en cuenta que de conformidad lo dispuesto en el artículo 1088 del Código de Comercio los seguros de daños, como el aquí discutido, “(…) serán contratos de mera indemnización y jamás podrán constituir para él fuente de enriquecimiento. La indemnización podrá comprender a la vez el daño emergente y el lucro cesante, pero éste deberá ser objeto de un acuerdo expreso”. Al respecto, en las condiciones de la póliza, especialmente en la Sección I: Amparos, no se encuentra pactado el lucro cesante reclamado, por lo que en principio no sería procedente su reconocimiento.  Máxime que al interior del proceso carece de elementos probatorios suficientes para determinar las sumas que realmente percibía el accionante por la explotación de la semirremolque de placas S02476, pues para ello, sólo se aporta un certificado de la contadora, quien por demás labora al interior de la empresa reclamante, sin que sea suficiente el reconocimiento del valor diario solicitado, pues es merecedor de otro tipo de documentos el respaldo de dichos cálculos, más, cuando ni siquiera se discrimina el valor concreto del margen de utilidad luego de descontar los costos fijos y variables en el desempeño de la actividad transportadora, que sería el concepto a reconocer.
No obstante a ello, se objetivará considerando la acción directa frente a Allianz Seguros S.A. como causante directa del daño por indebida reparación y asignación de taller autorizado  y lo establecido en la jurisprudencia para los casos en que no se aportan soportes que contengan debida acreditación de los ingresos mensuales generados, pero subyace una presunción por la explotación de vehículo siniestrado y su rendimiento mínimo, en base a los siguientes cálculos:
Teniendo en cuenta que finalmente hubo pérdida total del bien y el valor comercial del vehículo de conformidad con lo registrado en la guía de valores de Fasecolda al momento de la ocurrencia del siniestro es de $214.523.452,00, a este valor se le liquidará el 6% anual, por concepto del rendimiento mínimo que debió producir dicho capital, es decir, el 6% anual sobre el dinero que la demandante dejó de producir en razón a los daños causados a su vehículo (11 de abril de 2023) y hasta la actualidad, es decir, 10.17 meses. A este valor se le liquidará el interés legal por concepto del rendimiento mínimo que debió producir dicho capital, es decir, 0,5% por cada mes, así, lo que da como resultado la suma de $10.908.517,53.
-Daño emergente:  Debe tenerse en cuenta que de conformidad lo dispuesto en el artículo 1088 del Código de Comercio los seguros de daños, como el aquí discutido, “(…) serán contratos de mera indemnización y jamás podrán constituir para él fuente de enriquecimiento. La indemnización podrá comprender a la vez el daño emergente y el lucro cesante, pero éste deberá ser objeto de un acuerdo expreso”. Al respecto, en las condiciones de la póliza, especialmente en la Sección I: Amparos, no se encuentra pactado el daño emergente reclamado, por lo que en principio no sería procedente su reconocimiento. No obstante, el mismo serán objetivados conforme se expone a continuación:
En relación al daño emergente (i) por concepto de costos sufragados por concepto de la realización del Dictamen Pericial realizado por la empresa Asevif S.A.S, esté será tasado conforme fue solicitado teniendo en consideración el soporte factura aportado al plenario por valor de $450.000,oo (ii) por concepto de costos sufragados por concepto de la realización de la audiencia de conciliación extrajudicial en el Centro de Mecanismos Alternativos de Resolución de Conflictos de Medellín,  será tasado conforme fue solicitado teniendo en consideración el soporte factura aportado al plenario por valor de $800.000,oo y finalmente (iii) por concepto de la pretensión subsidiara, que no es otra cosa que concepto de daño emergente por el valor comercial del vehículo al momento del siniestro, será tasado teniendo en cuenta el valor del anticipo transferido desde  el 15 de febrero de 2024 por parte de la aseguradora Allianz por valor de $193.071.107,oo dejando un saldo restante del valor asegurado de $21.452.345,oo y un valor total por daño emergente de $22.702.345,oo
Se advierte que la Póliza no cuenta deducible pactado, por tanto no será valorado en la presente objetivación de pretensiones. 
</t>
  </si>
  <si>
    <t>La contingencia se califica como PROBABLE, toda vez que el contrato de seguro presta cobertura material y temporal.  En cuanto a la cobertura material debe advertirse que los amparos contratados se limitan a pérdidas parciales por daños de mayor cuantía o de menor cuantía, por hurto, terrorismo, terremoto, temblor o erupción volcánica que sufra el semirremolque de placa S02467, como consecuencia de un hecho súbito, imprevisto y accidental,  que es precisamente la situación fáctica suscitada en el presente asunto, aunado de lo suscitado en la reparación autorizada del vehículo  en línea de la compañía a FURGONES EXPRESS,  proveedor de ALLIANZ SEGUROS.  En cuanto a la cobertura temporal, debe indicarse que el accidente que dio origen a los perjuicios data del 11 de abril de 2023, esto es, dentro de la vigencia del aseguramiento (comprendida desde el 01 de agosto de 2022 al 31 de julio de 2023, en modalidad ocurrencia). 
De acuerdo a los medios de prueba obrantes en el proceso, se concluye que: (i) Allianz en efecto da autorización para dar cobertura tanto a la cabina como al semirremolque asegurado con  ocasión a los daños ocasionados por el siniestro suscitado el 11 de abril de 2023 (ii) Del Dictamen Pericial elaborado por Asevif S.A.S - Los expertos en la vía-, específicamente por el  señor Mariano Rivera Rojas "Perito técnico y Avalista" se desprende que el vehículo asegurado se encontraba al momento de la inspección en taller autorizado FURGONES EXPRESS,  proveedor de ALLIANZ SEGUROS y además, que del mismo se encontraron irregularidades en los diferentes componentes del vehículo asegurado posterior al arreglo del vehículo por parte del taller autorizado, tales como 1. que la ubicación del número chasis, plaqueta serial, placa y demás, no se hallaron en el lugar acostumbrado, 2. La placa S02476 no se halló en el lugar de ubicación acostumbrado para este tipo de componentes vehiculares 3. Se halló evidencia de intervención en las caras superiores de los largueros del bastidor, tanto derecho como izquierdo y 4. El chasis o bastidor no es el original, se concluyó que éste fue intervenido en dos áreas estructurales y además fue fijado en plaqueta alfanumérica de los guarimos de identificación del chasis o bastidor originales en otra estructura de chasis que aparentemente no corresponde al afectado inicialmente. 
Luego, si bien el principio se formulará medio exceptivo que confluya en la defensa de la compañía y que determine causa extraña en el presente asunto, como lo es, hecho exclusivo y determinante de un tercero, como en este caso lo es la intervención de Furgones Express como taller autorizado que realizó en indebida forma la reparación,  no es menos cierto, que la génesis del presente asunto yace a partir de un siniestro que fue amparado por la aseguradora, como lo es el volcamiento del vehículo asegurado con el cual se le produjo daños estructurales iniciales y además,  la  existencia de responsabilidad solidaria que recae en Allianz Seguros en el presente litigo, no por el hecho inicial, sino ante la indebida reparación conforme a la autorización y asignación unilateral del taller autorizado FURGONES EXPRESS, que es en todo caso,  proveedor de ALLIANZ SEGUROS, sin perjuicio del ejercicio de la acción de repetición contra el causante del daño final y su aseguradora.
Todo lo anterior sin perjuicio del carácter contingente del proceso.</t>
  </si>
  <si>
    <t>EXCEPCIONES FRENTE A LA DEMANDA: 
1. INEPTA DEMANDA POR NO CONTAR CON TODOS LOS LITISCONSORTES NECESARIOS. 
2. FALTA DE LEGITIMACIÓN EN LA CAUSA POR PASIVA DE ALLIANZ SEGUROS S.A.
3. FALTA DE LEGITIMACIÓN EN LA CAUSA POR ACTIVA DEL SEÑOR LEIRO ALBERTO MONTERO ROJAS COMO PERSONA NATURAL.
4. INEXISTENCIA DE LA OBLIGACIÓN POR HECHO SUPERADO.
5. INEXISTENCIA DE COBERTURA PARA EL HECHO RECLAMADO POR NO HABERSE CONTRATADO DE FORMA EXPRESA LA COBERTURA DE LUCRO CESANTE.
6. INEXISTENCIA DE COBERTURA PARA EL HECHO RECLAMADO POR NO HABERSE CONTRATADO DE FORMA EXPRESA LA COBERTURA DE DAÑO EMERGENTE.
7. RIESGOS EXPRESAMENTE EXCLUIDOS EN LA PÓLIZA No. 023125368/12
8. CARÁCTER MERAMENTE INDEMNIZATORIO QUE REVISTEN LOS CONTRATOS DE SEGUROS 
9. EN CUALQUIER CASO, DE NINGUNA FORMA SE PODRÁ EXCEDER EL LÍMITE DEL VALOR ASEGURADO
9. LÍMITES MÁXIMOS DE RESPONSABILIDAD DE LA ASEGURADORA EN LO ATINENTE AL DEDUCIBLE EN LA PÓLIZA 
10. GENÉRICA O INNOMINADA.</t>
  </si>
  <si>
    <r>
      <rPr>
        <b/>
        <sz val="11"/>
        <color theme="1"/>
        <rFont val="Calibri"/>
        <family val="2"/>
        <scheme val="minor"/>
      </rPr>
      <t>1.</t>
    </r>
    <r>
      <rPr>
        <sz val="11"/>
        <color theme="1"/>
        <rFont val="Calibri"/>
        <family val="2"/>
        <scheme val="minor"/>
      </rPr>
      <t xml:space="preserve"> El 11 de abril de 2023 el vehiculo de placas WNP855 con semirremolque asegurado de placa S02467 sufrió volcamento en las instalaciones de la empresa Procopal S.A. y como consencuencia de ello y mediando tramites de reclamación frente al suceso ocurrido, la aseguradora ALLIANZ SEGUROS S.A. el 26 de abril de 2023 otorgó autorización para dar cobertura y cumplimiento a la Póliza contrada con número 023125368/12.
</t>
    </r>
    <r>
      <rPr>
        <b/>
        <sz val="11"/>
        <color theme="1"/>
        <rFont val="Calibri"/>
        <family val="2"/>
        <scheme val="minor"/>
      </rPr>
      <t xml:space="preserve">2. </t>
    </r>
    <r>
      <rPr>
        <sz val="11"/>
        <color theme="1"/>
        <rFont val="Calibri"/>
        <family val="2"/>
        <scheme val="minor"/>
      </rPr>
      <t>La cabina del vehiculo de placas WNP855 fue entregada el 03 de junio de 2023 conforme</t>
    </r>
    <r>
      <rPr>
        <b/>
        <sz val="11"/>
        <color theme="1"/>
        <rFont val="Calibri"/>
        <family val="2"/>
        <scheme val="minor"/>
      </rPr>
      <t xml:space="preserve"> </t>
    </r>
    <r>
      <rPr>
        <sz val="11"/>
        <color theme="1"/>
        <rFont val="Calibri"/>
        <family val="2"/>
        <scheme val="minor"/>
      </rPr>
      <t xml:space="preserve">lo certificó  "Casa Inglesa" a traves del Asesor de Colisión Pablo Emilio Rincón Bonilla el 16 de junio de 2023. Sin embargo, respecto del semiremolque con número de placa S02467 al 20 de noviembre de 2023 no se hizo la entrega material, generando con ello un perjuicio en razón del tiempo que ha dejado de percibir los ingresos para los cuales fue adquirido el vehiculo. 
</t>
    </r>
    <r>
      <rPr>
        <b/>
        <sz val="11"/>
        <color theme="1"/>
        <rFont val="Calibri"/>
        <family val="2"/>
        <scheme val="minor"/>
      </rPr>
      <t xml:space="preserve">3. </t>
    </r>
    <r>
      <rPr>
        <sz val="11"/>
        <color theme="1"/>
        <rFont val="Calibri"/>
        <family val="2"/>
        <scheme val="minor"/>
      </rPr>
      <t xml:space="preserve">De forma particular, el demandante contrató el 15 de noviembre de 2023 un perito de la empresa ASEVIF S.A.S, el cual realizó inspección técnica al semiremolque, en el que se determinó que el semirremolque no conservada la originalidad con la reparación que hasta el momento había sido realizada. 
</t>
    </r>
    <r>
      <rPr>
        <b/>
        <sz val="11"/>
        <color theme="1"/>
        <rFont val="Calibri"/>
        <family val="2"/>
        <scheme val="minor"/>
      </rPr>
      <t xml:space="preserve">4. </t>
    </r>
    <r>
      <rPr>
        <sz val="11"/>
        <color theme="1"/>
        <rFont val="Calibri"/>
        <family val="2"/>
        <scheme val="minor"/>
      </rPr>
      <t xml:space="preserve">El 01 de diciembre de 2023 fue citado por con el funcionario Mauricio Dávila director de peritos y Daniel Sánchez perito de la compañía ALLIANZ SEGUROS S.A. en las instanciones de Furgones Express S.A.S., en donde se concluyó realizar entrega de un semirremolque nuevo conforme las consideraciones del peritaje realizado por el demandante. </t>
    </r>
  </si>
  <si>
    <t xml:space="preserve">OK </t>
  </si>
  <si>
    <t xml:space="preserve">DE ACUERDO CON LAS EXCEPCIONES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</si>
</sst>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8" borderId="2" xfId="0" applyFill="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96" zoomScaleNormal="96" workbookViewId="0">
      <selection activeCell="B25" sqref="B25:C27"/>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x14ac:dyDescent="0.35">
      <c r="A2" s="5" t="s">
        <v>1</v>
      </c>
      <c r="B2" s="51" t="s">
        <v>2</v>
      </c>
      <c r="C2" s="52"/>
    </row>
    <row r="3" spans="1:3" x14ac:dyDescent="0.35">
      <c r="A3" s="5" t="s">
        <v>3</v>
      </c>
      <c r="B3" s="53" t="s">
        <v>4</v>
      </c>
      <c r="C3" s="54"/>
    </row>
    <row r="4" spans="1:3" x14ac:dyDescent="0.35">
      <c r="A4" s="5" t="s">
        <v>5</v>
      </c>
      <c r="B4" s="53" t="s">
        <v>6</v>
      </c>
      <c r="C4" s="54"/>
    </row>
    <row r="5" spans="1:3" ht="31.5" customHeight="1" x14ac:dyDescent="0.35">
      <c r="A5" s="5" t="s">
        <v>7</v>
      </c>
      <c r="B5" s="53" t="s">
        <v>8</v>
      </c>
      <c r="C5" s="54"/>
    </row>
    <row r="6" spans="1:3" x14ac:dyDescent="0.35">
      <c r="A6" s="5" t="s">
        <v>9</v>
      </c>
      <c r="B6" s="48" t="s">
        <v>10</v>
      </c>
      <c r="C6" s="48"/>
    </row>
    <row r="7" spans="1:3" x14ac:dyDescent="0.35">
      <c r="A7" s="44" t="s">
        <v>11</v>
      </c>
      <c r="B7" s="49" t="s">
        <v>12</v>
      </c>
      <c r="C7" s="50"/>
    </row>
    <row r="8" spans="1:3" ht="23.15" customHeight="1" x14ac:dyDescent="0.35">
      <c r="A8" s="27" t="s">
        <v>13</v>
      </c>
      <c r="B8" s="48" t="s">
        <v>14</v>
      </c>
      <c r="C8" s="48"/>
    </row>
    <row r="9" spans="1:3" x14ac:dyDescent="0.35">
      <c r="A9" s="27" t="s">
        <v>15</v>
      </c>
      <c r="B9" s="48" t="s">
        <v>14</v>
      </c>
      <c r="C9" s="48"/>
    </row>
    <row r="10" spans="1:3" x14ac:dyDescent="0.35">
      <c r="A10" s="27" t="s">
        <v>16</v>
      </c>
      <c r="B10" s="48" t="s">
        <v>14</v>
      </c>
      <c r="C10" s="48"/>
    </row>
    <row r="11" spans="1:3" ht="30" customHeight="1" x14ac:dyDescent="0.35">
      <c r="A11" s="28" t="s">
        <v>17</v>
      </c>
      <c r="B11" s="48" t="s">
        <v>14</v>
      </c>
      <c r="C11" s="48"/>
    </row>
    <row r="12" spans="1:3" ht="30" customHeight="1" x14ac:dyDescent="0.35">
      <c r="A12" s="5" t="s">
        <v>18</v>
      </c>
      <c r="B12" s="48" t="s">
        <v>14</v>
      </c>
      <c r="C12" s="48"/>
    </row>
    <row r="13" spans="1:3" x14ac:dyDescent="0.35">
      <c r="A13" s="5" t="s">
        <v>19</v>
      </c>
      <c r="B13" s="48" t="s">
        <v>14</v>
      </c>
      <c r="C13" s="48"/>
    </row>
    <row r="14" spans="1:3" x14ac:dyDescent="0.35">
      <c r="A14" s="5" t="s">
        <v>20</v>
      </c>
      <c r="B14" s="48" t="s">
        <v>14</v>
      </c>
      <c r="C14" s="48"/>
    </row>
    <row r="15" spans="1:3" x14ac:dyDescent="0.35">
      <c r="A15" s="5" t="s">
        <v>21</v>
      </c>
      <c r="B15" s="48" t="s">
        <v>14</v>
      </c>
      <c r="C15" s="48"/>
    </row>
    <row r="16" spans="1:3" x14ac:dyDescent="0.35">
      <c r="A16" s="5" t="s">
        <v>22</v>
      </c>
      <c r="B16" s="48" t="s">
        <v>14</v>
      </c>
      <c r="C16" s="48"/>
    </row>
    <row r="17" spans="1:3" ht="15" customHeight="1" x14ac:dyDescent="0.35">
      <c r="A17" s="5" t="s">
        <v>23</v>
      </c>
      <c r="B17" s="48" t="s">
        <v>14</v>
      </c>
      <c r="C17" s="48"/>
    </row>
    <row r="18" spans="1:3" x14ac:dyDescent="0.35">
      <c r="A18" s="5" t="s">
        <v>24</v>
      </c>
      <c r="B18" s="48" t="s">
        <v>14</v>
      </c>
      <c r="C18" s="48"/>
    </row>
    <row r="19" spans="1:3" ht="18.75" customHeight="1" x14ac:dyDescent="0.35">
      <c r="A19" s="5" t="s">
        <v>25</v>
      </c>
      <c r="B19" s="48" t="s">
        <v>14</v>
      </c>
      <c r="C19" s="48"/>
    </row>
    <row r="20" spans="1:3" x14ac:dyDescent="0.35">
      <c r="A20" s="5" t="s">
        <v>26</v>
      </c>
      <c r="B20" s="48" t="s">
        <v>14</v>
      </c>
      <c r="C20" s="48"/>
    </row>
    <row r="21" spans="1:3" ht="17.25" customHeight="1" x14ac:dyDescent="0.35">
      <c r="A21" s="5" t="s">
        <v>27</v>
      </c>
      <c r="B21" s="48" t="s">
        <v>14</v>
      </c>
      <c r="C21" s="48"/>
    </row>
    <row r="22" spans="1:3" x14ac:dyDescent="0.35">
      <c r="A22" s="43" t="s">
        <v>28</v>
      </c>
      <c r="B22" s="62" t="s">
        <v>29</v>
      </c>
      <c r="C22" s="62"/>
    </row>
    <row r="23" spans="1:3" x14ac:dyDescent="0.35">
      <c r="A23" s="27" t="s">
        <v>30</v>
      </c>
      <c r="B23" s="61" t="s">
        <v>31</v>
      </c>
      <c r="C23" s="60"/>
    </row>
    <row r="24" spans="1:3" x14ac:dyDescent="0.35">
      <c r="A24" s="27" t="s">
        <v>32</v>
      </c>
      <c r="B24" s="61" t="s">
        <v>33</v>
      </c>
      <c r="C24" s="60"/>
    </row>
    <row r="25" spans="1:3" x14ac:dyDescent="0.35">
      <c r="A25" s="55" t="s">
        <v>34</v>
      </c>
      <c r="B25" s="60" t="s">
        <v>178</v>
      </c>
      <c r="C25" s="46"/>
    </row>
    <row r="26" spans="1:3" x14ac:dyDescent="0.35">
      <c r="A26" s="55"/>
      <c r="B26" s="46"/>
      <c r="C26" s="46"/>
    </row>
    <row r="27" spans="1:3" ht="100.5" customHeight="1" x14ac:dyDescent="0.35">
      <c r="A27" s="55"/>
      <c r="B27" s="46"/>
      <c r="C27" s="46"/>
    </row>
    <row r="28" spans="1:3" x14ac:dyDescent="0.35">
      <c r="A28" s="27" t="s">
        <v>35</v>
      </c>
      <c r="B28" s="46" t="s">
        <v>36</v>
      </c>
      <c r="C28" s="46"/>
    </row>
    <row r="29" spans="1:3" x14ac:dyDescent="0.35">
      <c r="A29" s="27" t="s">
        <v>37</v>
      </c>
      <c r="B29" s="46">
        <v>9007935751</v>
      </c>
      <c r="C29" s="46"/>
    </row>
    <row r="30" spans="1:3" x14ac:dyDescent="0.35">
      <c r="A30" s="43" t="s">
        <v>38</v>
      </c>
      <c r="B30" s="57" t="s">
        <v>39</v>
      </c>
      <c r="C30" s="57"/>
    </row>
    <row r="31" spans="1:3" x14ac:dyDescent="0.35">
      <c r="A31" s="27" t="s">
        <v>40</v>
      </c>
      <c r="B31" s="46" t="s">
        <v>41</v>
      </c>
      <c r="C31" s="46"/>
    </row>
    <row r="32" spans="1:3" x14ac:dyDescent="0.35">
      <c r="A32" s="27" t="s">
        <v>42</v>
      </c>
      <c r="B32" s="58" t="s">
        <v>43</v>
      </c>
      <c r="C32" s="59"/>
    </row>
    <row r="33" spans="1:3" x14ac:dyDescent="0.35">
      <c r="A33" s="5" t="s">
        <v>44</v>
      </c>
      <c r="B33" s="56" t="s">
        <v>45</v>
      </c>
      <c r="C33" s="56"/>
    </row>
    <row r="34" spans="1:3" ht="43.5" x14ac:dyDescent="0.35">
      <c r="A34" s="5" t="s">
        <v>46</v>
      </c>
      <c r="B34" s="56" t="s">
        <v>47</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2" t="s">
        <v>48</v>
      </c>
      <c r="B1" s="82"/>
      <c r="C1" s="82"/>
    </row>
    <row r="2" spans="1:3" ht="15.75" customHeight="1" x14ac:dyDescent="0.35">
      <c r="A2" s="20" t="s">
        <v>49</v>
      </c>
      <c r="B2" s="72" t="s">
        <v>50</v>
      </c>
      <c r="C2" s="73"/>
    </row>
    <row r="3" spans="1:3" s="2" customFormat="1" x14ac:dyDescent="0.35">
      <c r="A3" s="5" t="s">
        <v>1</v>
      </c>
      <c r="B3" s="48" t="str">
        <f>'AUTOS  NOTA 322'!B2:C2</f>
        <v>2024010212005000</v>
      </c>
      <c r="C3" s="48"/>
    </row>
    <row r="4" spans="1:3" s="2" customFormat="1" x14ac:dyDescent="0.35">
      <c r="A4" s="5" t="s">
        <v>3</v>
      </c>
      <c r="B4" s="48" t="str">
        <f>'AUTOS  NOTA 322'!B3:C3</f>
        <v>SUPERINTENDENCIA FINANCIERA DE COLOMBIA - DELEGATURA PARA FUNCIONES JURISDICCIONALES</v>
      </c>
      <c r="C4" s="48"/>
    </row>
    <row r="5" spans="1:3" s="2" customFormat="1" x14ac:dyDescent="0.35">
      <c r="A5" s="5" t="s">
        <v>5</v>
      </c>
      <c r="B5" s="48" t="str">
        <f>'AUTOS  NOTA 322'!B4:C4</f>
        <v>ALLIANZ SEGUROS S.A.</v>
      </c>
      <c r="C5" s="48"/>
    </row>
    <row r="6" spans="1:3" s="2" customFormat="1" x14ac:dyDescent="0.35">
      <c r="A6" s="5" t="s">
        <v>7</v>
      </c>
      <c r="B6" s="48" t="str">
        <f>'AUTOS  NOTA 322'!B5:C5</f>
        <v>LEIRO ALBERTO MONTERO ROJAS en nombre propio y como Represenante Legal de de la empresa MOBETRANS S.A.S (Afectado Directo).</v>
      </c>
      <c r="C6" s="48"/>
    </row>
    <row r="7" spans="1:3" s="2" customFormat="1" x14ac:dyDescent="0.35">
      <c r="A7" s="5" t="s">
        <v>9</v>
      </c>
      <c r="B7" s="48" t="str">
        <f>'AUTOS  NOTA 322'!B6:C6</f>
        <v>DEMANDA DIRECTA</v>
      </c>
      <c r="C7" s="48"/>
    </row>
    <row r="8" spans="1:3" s="2" customFormat="1" x14ac:dyDescent="0.35">
      <c r="A8" s="30" t="s">
        <v>51</v>
      </c>
      <c r="B8" s="48" t="str">
        <f>'AUTOS  NOTA 322'!B7:C8</f>
        <v>N/A</v>
      </c>
      <c r="C8" s="48"/>
    </row>
    <row r="9" spans="1:3" x14ac:dyDescent="0.35">
      <c r="A9" s="20" t="s">
        <v>52</v>
      </c>
      <c r="B9" s="48" t="s">
        <v>53</v>
      </c>
      <c r="C9" s="48"/>
    </row>
    <row r="10" spans="1:3" x14ac:dyDescent="0.35">
      <c r="A10" s="45" t="s">
        <v>54</v>
      </c>
      <c r="B10" s="57" t="s">
        <v>55</v>
      </c>
      <c r="C10" s="57"/>
    </row>
    <row r="11" spans="1:3" x14ac:dyDescent="0.35">
      <c r="A11" s="20" t="s">
        <v>56</v>
      </c>
      <c r="B11" s="65">
        <v>0</v>
      </c>
      <c r="C11" s="66"/>
    </row>
    <row r="12" spans="1:3" x14ac:dyDescent="0.35">
      <c r="A12" s="20" t="s">
        <v>57</v>
      </c>
      <c r="B12" s="65">
        <v>0</v>
      </c>
      <c r="C12" s="66"/>
    </row>
    <row r="13" spans="1:3" x14ac:dyDescent="0.35">
      <c r="A13" s="20" t="s">
        <v>58</v>
      </c>
      <c r="B13" s="53" t="s">
        <v>59</v>
      </c>
      <c r="C13" s="54"/>
    </row>
    <row r="14" spans="1:3" x14ac:dyDescent="0.35">
      <c r="A14" s="20" t="s">
        <v>60</v>
      </c>
      <c r="B14" s="83" t="s">
        <v>61</v>
      </c>
      <c r="C14" s="48"/>
    </row>
    <row r="15" spans="1:3" x14ac:dyDescent="0.35">
      <c r="A15" s="20" t="s">
        <v>62</v>
      </c>
      <c r="B15" s="48" t="s">
        <v>63</v>
      </c>
      <c r="C15" s="48"/>
    </row>
    <row r="16" spans="1:3" x14ac:dyDescent="0.35">
      <c r="A16" s="20" t="s">
        <v>64</v>
      </c>
      <c r="B16" s="48" t="s">
        <v>63</v>
      </c>
      <c r="C16" s="48"/>
    </row>
    <row r="17" spans="1:3" x14ac:dyDescent="0.35">
      <c r="A17" s="69" t="s">
        <v>65</v>
      </c>
      <c r="B17" s="48" t="s">
        <v>66</v>
      </c>
      <c r="C17" s="48"/>
    </row>
    <row r="18" spans="1:3" x14ac:dyDescent="0.35">
      <c r="A18" s="70"/>
      <c r="B18" s="10" t="s">
        <v>67</v>
      </c>
      <c r="C18" s="10" t="s">
        <v>68</v>
      </c>
    </row>
    <row r="19" spans="1:3" x14ac:dyDescent="0.35">
      <c r="A19" s="70"/>
      <c r="B19" s="6" t="s">
        <v>69</v>
      </c>
      <c r="C19" s="6"/>
    </row>
    <row r="20" spans="1:3" x14ac:dyDescent="0.35">
      <c r="A20" s="70"/>
      <c r="B20" s="6"/>
      <c r="C20" s="6"/>
    </row>
    <row r="21" spans="1:3" x14ac:dyDescent="0.35">
      <c r="A21" s="71"/>
      <c r="B21" s="6"/>
      <c r="C21" s="6"/>
    </row>
    <row r="22" spans="1:3" x14ac:dyDescent="0.35">
      <c r="A22" s="20" t="s">
        <v>70</v>
      </c>
      <c r="B22" s="48"/>
      <c r="C22" s="48"/>
    </row>
    <row r="23" spans="1:3" x14ac:dyDescent="0.35">
      <c r="A23" s="20" t="s">
        <v>71</v>
      </c>
      <c r="B23" s="72"/>
      <c r="C23" s="73"/>
    </row>
    <row r="24" spans="1:3" x14ac:dyDescent="0.35">
      <c r="A24" s="20" t="s">
        <v>72</v>
      </c>
      <c r="B24" s="48"/>
      <c r="C24" s="48"/>
    </row>
    <row r="25" spans="1:3" x14ac:dyDescent="0.35">
      <c r="A25" s="20" t="s">
        <v>73</v>
      </c>
      <c r="B25" s="48" t="s">
        <v>63</v>
      </c>
      <c r="C25" s="48"/>
    </row>
    <row r="26" spans="1:3" x14ac:dyDescent="0.35">
      <c r="A26" s="45" t="s">
        <v>74</v>
      </c>
      <c r="B26" s="57" t="s">
        <v>75</v>
      </c>
      <c r="C26" s="57"/>
    </row>
    <row r="27" spans="1:3" x14ac:dyDescent="0.35">
      <c r="A27" s="19" t="s">
        <v>76</v>
      </c>
      <c r="B27" s="48"/>
      <c r="C27" s="48"/>
    </row>
    <row r="28" spans="1:3" x14ac:dyDescent="0.35">
      <c r="A28" s="74" t="s">
        <v>77</v>
      </c>
      <c r="B28" s="74"/>
      <c r="C28" s="74"/>
    </row>
    <row r="29" spans="1:3" x14ac:dyDescent="0.35">
      <c r="A29" s="67" t="s">
        <v>78</v>
      </c>
      <c r="B29" s="68"/>
      <c r="C29" s="11"/>
    </row>
    <row r="30" spans="1:3" x14ac:dyDescent="0.35">
      <c r="A30" s="67" t="s">
        <v>79</v>
      </c>
      <c r="B30" s="68"/>
      <c r="C30" s="11"/>
    </row>
    <row r="31" spans="1:3" x14ac:dyDescent="0.35">
      <c r="A31" s="67" t="s">
        <v>80</v>
      </c>
      <c r="B31" s="68"/>
      <c r="C31" s="12"/>
    </row>
    <row r="32" spans="1:3" x14ac:dyDescent="0.35">
      <c r="A32" s="67" t="s">
        <v>81</v>
      </c>
      <c r="B32" s="68"/>
      <c r="C32" s="11"/>
    </row>
    <row r="33" spans="1:3" x14ac:dyDescent="0.35">
      <c r="A33" s="67" t="s">
        <v>82</v>
      </c>
      <c r="B33" s="68"/>
      <c r="C33" s="11"/>
    </row>
    <row r="34" spans="1:3" x14ac:dyDescent="0.35">
      <c r="A34" s="67" t="s">
        <v>83</v>
      </c>
      <c r="B34" s="68"/>
      <c r="C34" s="13"/>
    </row>
    <row r="35" spans="1:3" x14ac:dyDescent="0.35">
      <c r="A35" s="63" t="s">
        <v>84</v>
      </c>
      <c r="B35" s="64"/>
      <c r="C35" s="14"/>
    </row>
    <row r="36" spans="1:3" x14ac:dyDescent="0.35">
      <c r="A36" s="63" t="s">
        <v>85</v>
      </c>
      <c r="B36" s="64"/>
      <c r="C36" s="15"/>
    </row>
    <row r="37" spans="1:3" x14ac:dyDescent="0.35">
      <c r="A37" s="75" t="s">
        <v>86</v>
      </c>
      <c r="B37" s="76"/>
      <c r="C37" s="15"/>
    </row>
    <row r="38" spans="1:3" x14ac:dyDescent="0.35">
      <c r="A38" s="77"/>
      <c r="B38" s="78"/>
      <c r="C38" s="15"/>
    </row>
    <row r="39" spans="1:3" x14ac:dyDescent="0.35">
      <c r="A39" s="79"/>
      <c r="B39" s="80"/>
      <c r="C39" s="15"/>
    </row>
    <row r="40" spans="1:3" x14ac:dyDescent="0.35">
      <c r="A40" s="81" t="s">
        <v>87</v>
      </c>
      <c r="B40" s="81"/>
      <c r="C40" s="81"/>
    </row>
    <row r="41" spans="1:3" x14ac:dyDescent="0.35">
      <c r="A41" s="17" t="s">
        <v>88</v>
      </c>
      <c r="B41" s="18"/>
      <c r="C41" s="15"/>
    </row>
    <row r="42" spans="1:3" x14ac:dyDescent="0.35">
      <c r="A42" s="63" t="s">
        <v>89</v>
      </c>
      <c r="B42" s="64"/>
      <c r="C42" s="15"/>
    </row>
    <row r="43" spans="1:3" x14ac:dyDescent="0.35">
      <c r="A43" s="63" t="s">
        <v>90</v>
      </c>
      <c r="B43" s="64"/>
      <c r="C43" s="15"/>
    </row>
    <row r="44" spans="1:3" x14ac:dyDescent="0.35">
      <c r="A44" s="17" t="s">
        <v>91</v>
      </c>
      <c r="B44" s="18"/>
      <c r="C44" s="15"/>
    </row>
    <row r="45" spans="1:3" x14ac:dyDescent="0.35">
      <c r="A45" s="17" t="s">
        <v>92</v>
      </c>
      <c r="B45" s="18"/>
      <c r="C45" s="15"/>
    </row>
    <row r="46" spans="1:3" x14ac:dyDescent="0.35">
      <c r="A46" s="63" t="s">
        <v>93</v>
      </c>
      <c r="B46" s="64"/>
      <c r="C46" s="15"/>
    </row>
    <row r="47" spans="1:3" x14ac:dyDescent="0.35">
      <c r="A47" s="17" t="s">
        <v>94</v>
      </c>
      <c r="B47" s="16"/>
      <c r="C47" s="15"/>
    </row>
    <row r="48" spans="1:3" x14ac:dyDescent="0.35">
      <c r="A48" s="63" t="s">
        <v>95</v>
      </c>
      <c r="B48" s="64"/>
      <c r="C48" s="15"/>
    </row>
    <row r="49" spans="1:3" x14ac:dyDescent="0.35">
      <c r="A49" s="63" t="s">
        <v>96</v>
      </c>
      <c r="B49" s="64"/>
      <c r="C49" s="15"/>
    </row>
    <row r="50" spans="1:3" x14ac:dyDescent="0.35">
      <c r="A50" s="63" t="s">
        <v>86</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0" zoomScaleNormal="110" workbookViewId="0">
      <selection activeCell="B2" sqref="B2:C2"/>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2" t="s">
        <v>97</v>
      </c>
      <c r="B1" s="82"/>
      <c r="C1" s="82"/>
    </row>
    <row r="2" spans="1:9" ht="15" customHeight="1" x14ac:dyDescent="0.35">
      <c r="A2" s="34" t="s">
        <v>49</v>
      </c>
      <c r="B2" s="87" t="str">
        <f>'AUTOS NOTA 321'!B2:C2</f>
        <v>SINIESTRO 125700287   LEGIS  APJ32253</v>
      </c>
      <c r="C2" s="88"/>
    </row>
    <row r="3" spans="1:9" x14ac:dyDescent="0.35">
      <c r="A3" s="35" t="s">
        <v>1</v>
      </c>
      <c r="B3" s="102" t="str">
        <f>'AUTOS  NOTA 322'!B2:C2</f>
        <v>2024010212005000</v>
      </c>
      <c r="C3" s="102"/>
    </row>
    <row r="4" spans="1:9" x14ac:dyDescent="0.35">
      <c r="A4" s="35" t="s">
        <v>3</v>
      </c>
      <c r="B4" s="102" t="str">
        <f>'AUTOS  NOTA 322'!B3:C3</f>
        <v>SUPERINTENDENCIA FINANCIERA DE COLOMBIA - DELEGATURA PARA FUNCIONES JURISDICCIONALES</v>
      </c>
      <c r="C4" s="102"/>
    </row>
    <row r="5" spans="1:9" x14ac:dyDescent="0.35">
      <c r="A5" s="35" t="s">
        <v>5</v>
      </c>
      <c r="B5" s="102" t="str">
        <f>'AUTOS  NOTA 322'!B4:C4</f>
        <v>ALLIANZ SEGUROS S.A.</v>
      </c>
      <c r="C5" s="102"/>
    </row>
    <row r="6" spans="1:9" ht="15" customHeight="1" x14ac:dyDescent="0.35">
      <c r="A6" s="35" t="s">
        <v>7</v>
      </c>
      <c r="B6" s="102" t="str">
        <f>'AUTOS  NOTA 322'!B5:C5</f>
        <v>LEIRO ALBERTO MONTERO ROJAS en nombre propio y como Represenante Legal de de la empresa MOBETRANS S.A.S (Afectado Directo).</v>
      </c>
      <c r="C6" s="102"/>
    </row>
    <row r="7" spans="1:9" x14ac:dyDescent="0.35">
      <c r="A7" s="35" t="s">
        <v>9</v>
      </c>
      <c r="B7" s="102" t="str">
        <f>'AUTOS  NOTA 322'!B6:C6</f>
        <v>DEMANDA DIRECTA</v>
      </c>
      <c r="C7" s="102"/>
    </row>
    <row r="8" spans="1:9" x14ac:dyDescent="0.35">
      <c r="A8" s="37" t="s">
        <v>51</v>
      </c>
      <c r="B8" s="102" t="str">
        <f>'AUTOS  NOTA 322'!B7:C8</f>
        <v>N/A</v>
      </c>
      <c r="C8" s="102"/>
    </row>
    <row r="9" spans="1:9" ht="29" x14ac:dyDescent="0.35">
      <c r="A9" s="35" t="s">
        <v>98</v>
      </c>
      <c r="B9" s="100">
        <f>SUM(C11,C12,C14,C15,C17)</f>
        <v>475249810</v>
      </c>
      <c r="C9" s="101"/>
    </row>
    <row r="10" spans="1:9" x14ac:dyDescent="0.35">
      <c r="A10" s="103" t="s">
        <v>99</v>
      </c>
      <c r="B10" s="92" t="s">
        <v>100</v>
      </c>
      <c r="C10" s="93"/>
    </row>
    <row r="11" spans="1:9" x14ac:dyDescent="0.35">
      <c r="A11" s="103"/>
      <c r="B11" s="36" t="s">
        <v>101</v>
      </c>
      <c r="C11" s="31">
        <v>303999810</v>
      </c>
    </row>
    <row r="12" spans="1:9" x14ac:dyDescent="0.35">
      <c r="A12" s="103"/>
      <c r="B12" s="36" t="s">
        <v>102</v>
      </c>
      <c r="C12" s="31">
        <v>171250000</v>
      </c>
    </row>
    <row r="13" spans="1:9" x14ac:dyDescent="0.35">
      <c r="A13" s="103"/>
      <c r="B13" s="92"/>
      <c r="C13" s="93"/>
    </row>
    <row r="14" spans="1:9" x14ac:dyDescent="0.35">
      <c r="A14" s="103"/>
      <c r="B14" s="36" t="s">
        <v>103</v>
      </c>
      <c r="C14" s="39">
        <v>0</v>
      </c>
    </row>
    <row r="15" spans="1:9" x14ac:dyDescent="0.35">
      <c r="A15" s="103"/>
      <c r="B15" s="36" t="s">
        <v>104</v>
      </c>
      <c r="C15" s="39">
        <v>0</v>
      </c>
      <c r="E15" t="s">
        <v>105</v>
      </c>
      <c r="F15" s="22">
        <v>0.7</v>
      </c>
    </row>
    <row r="16" spans="1:9" x14ac:dyDescent="0.35">
      <c r="A16" s="103"/>
      <c r="B16" s="92" t="s">
        <v>106</v>
      </c>
      <c r="C16" s="93"/>
      <c r="E16" t="s">
        <v>107</v>
      </c>
      <c r="F16" s="23">
        <v>0.3</v>
      </c>
      <c r="I16" s="25"/>
    </row>
    <row r="17" spans="1:9" x14ac:dyDescent="0.35">
      <c r="A17" s="103"/>
      <c r="B17" s="36"/>
      <c r="C17" s="40"/>
      <c r="F17" s="26"/>
      <c r="I17" s="25"/>
    </row>
    <row r="18" spans="1:9" ht="23.25" customHeight="1" x14ac:dyDescent="0.35">
      <c r="A18" s="38" t="s">
        <v>108</v>
      </c>
      <c r="B18" s="87" t="s">
        <v>105</v>
      </c>
      <c r="C18" s="88"/>
    </row>
    <row r="19" spans="1:9" ht="58" x14ac:dyDescent="0.35">
      <c r="A19" s="35" t="s">
        <v>109</v>
      </c>
      <c r="B19" s="94" t="s">
        <v>176</v>
      </c>
      <c r="C19" s="95"/>
    </row>
    <row r="20" spans="1:9" ht="15" customHeight="1" x14ac:dyDescent="0.35">
      <c r="A20" s="21" t="s">
        <v>110</v>
      </c>
      <c r="B20" s="89">
        <f>((C22+C23+C25+C26+C30+C28+C32+C34+C29+C33)-C37)*C36*C38</f>
        <v>33610862.530000001</v>
      </c>
      <c r="C20" s="89"/>
    </row>
    <row r="21" spans="1:9" x14ac:dyDescent="0.35">
      <c r="A21" s="7" t="s">
        <v>111</v>
      </c>
      <c r="B21" s="96" t="s">
        <v>100</v>
      </c>
      <c r="C21" s="97"/>
    </row>
    <row r="22" spans="1:9" x14ac:dyDescent="0.35">
      <c r="A22" s="98"/>
      <c r="B22" s="36" t="s">
        <v>101</v>
      </c>
      <c r="C22" s="31">
        <v>0</v>
      </c>
    </row>
    <row r="23" spans="1:9" x14ac:dyDescent="0.35">
      <c r="A23" s="99"/>
      <c r="B23" s="36" t="s">
        <v>102</v>
      </c>
      <c r="C23" s="31"/>
    </row>
    <row r="24" spans="1:9" x14ac:dyDescent="0.35">
      <c r="A24" s="99"/>
      <c r="B24" s="92" t="s">
        <v>112</v>
      </c>
      <c r="C24" s="93"/>
    </row>
    <row r="25" spans="1:9" x14ac:dyDescent="0.35">
      <c r="A25" s="99"/>
      <c r="B25" s="36" t="s">
        <v>103</v>
      </c>
      <c r="C25" s="31">
        <v>0</v>
      </c>
    </row>
    <row r="26" spans="1:9" ht="29.15" customHeight="1" x14ac:dyDescent="0.35">
      <c r="A26" s="99"/>
      <c r="B26" s="36" t="s">
        <v>113</v>
      </c>
      <c r="C26" s="31">
        <v>0</v>
      </c>
    </row>
    <row r="27" spans="1:9" x14ac:dyDescent="0.35">
      <c r="A27" s="99"/>
      <c r="B27" s="92" t="s">
        <v>114</v>
      </c>
      <c r="C27" s="93"/>
    </row>
    <row r="28" spans="1:9" x14ac:dyDescent="0.35">
      <c r="A28" s="99"/>
      <c r="B28" s="36" t="s">
        <v>115</v>
      </c>
      <c r="C28" s="31">
        <v>0</v>
      </c>
    </row>
    <row r="29" spans="1:9" x14ac:dyDescent="0.35">
      <c r="A29" s="99"/>
      <c r="B29" s="36" t="s">
        <v>101</v>
      </c>
      <c r="C29" s="31"/>
    </row>
    <row r="30" spans="1:9" x14ac:dyDescent="0.35">
      <c r="A30" s="99"/>
      <c r="B30" s="36" t="s">
        <v>102</v>
      </c>
      <c r="C30" s="31">
        <v>0</v>
      </c>
    </row>
    <row r="31" spans="1:9" x14ac:dyDescent="0.35">
      <c r="A31" s="99"/>
      <c r="B31" s="92" t="s">
        <v>116</v>
      </c>
      <c r="C31" s="93"/>
    </row>
    <row r="32" spans="1:9" x14ac:dyDescent="0.35">
      <c r="A32" s="99"/>
      <c r="B32" s="36"/>
      <c r="C32" s="31"/>
    </row>
    <row r="33" spans="1:3" x14ac:dyDescent="0.35">
      <c r="A33" s="99"/>
      <c r="B33" s="36" t="s">
        <v>101</v>
      </c>
      <c r="C33" s="31">
        <v>10908517.529999999</v>
      </c>
    </row>
    <row r="34" spans="1:3" x14ac:dyDescent="0.35">
      <c r="A34" s="99"/>
      <c r="B34" s="36" t="s">
        <v>102</v>
      </c>
      <c r="C34" s="31">
        <v>22702345</v>
      </c>
    </row>
    <row r="35" spans="1:3" x14ac:dyDescent="0.35">
      <c r="A35" s="99"/>
      <c r="B35" s="92" t="s">
        <v>117</v>
      </c>
      <c r="C35" s="93"/>
    </row>
    <row r="36" spans="1:3" x14ac:dyDescent="0.35">
      <c r="A36" s="99"/>
      <c r="B36" s="36" t="s">
        <v>118</v>
      </c>
      <c r="C36" s="32">
        <v>1</v>
      </c>
    </row>
    <row r="37" spans="1:3" x14ac:dyDescent="0.35">
      <c r="A37" s="99"/>
      <c r="B37" s="36" t="s">
        <v>57</v>
      </c>
      <c r="C37" s="33">
        <v>0</v>
      </c>
    </row>
    <row r="38" spans="1:3" x14ac:dyDescent="0.35">
      <c r="A38" s="99"/>
      <c r="B38" s="36" t="s">
        <v>119</v>
      </c>
      <c r="C38" s="32">
        <v>1</v>
      </c>
    </row>
    <row r="39" spans="1:3" x14ac:dyDescent="0.35">
      <c r="A39" s="24" t="s">
        <v>120</v>
      </c>
      <c r="B39" s="89">
        <f>IFERROR(B20*(VLOOKUP(B18,E15:F17,2,0)),16666)</f>
        <v>23527603.770999998</v>
      </c>
      <c r="C39" s="89"/>
    </row>
    <row r="40" spans="1:3" ht="93" customHeight="1" x14ac:dyDescent="0.35">
      <c r="A40" s="35" t="s">
        <v>121</v>
      </c>
      <c r="B40" s="90" t="s">
        <v>175</v>
      </c>
      <c r="C40" s="91"/>
    </row>
    <row r="41" spans="1:3" ht="211.5" customHeight="1" x14ac:dyDescent="0.35">
      <c r="A41" s="35" t="s">
        <v>122</v>
      </c>
      <c r="B41" s="85" t="s">
        <v>177</v>
      </c>
      <c r="C41" s="86"/>
    </row>
    <row r="42" spans="1:3" ht="26.15" customHeight="1" x14ac:dyDescent="0.35">
      <c r="A42" s="42" t="s">
        <v>123</v>
      </c>
      <c r="B42" s="42"/>
      <c r="C42" s="42"/>
    </row>
    <row r="43" spans="1:3" x14ac:dyDescent="0.35">
      <c r="A43" s="41" t="s">
        <v>124</v>
      </c>
      <c r="B43" s="84" t="s">
        <v>179</v>
      </c>
      <c r="C43" s="84"/>
    </row>
    <row r="44" spans="1:3" ht="41.15" customHeight="1" x14ac:dyDescent="0.35">
      <c r="A44" s="41" t="s">
        <v>125</v>
      </c>
      <c r="B44" s="84" t="s">
        <v>180</v>
      </c>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6" sqref="B16:C16"/>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126</v>
      </c>
      <c r="B1" s="82"/>
      <c r="C1" s="82"/>
    </row>
    <row r="2" spans="1:3" x14ac:dyDescent="0.35">
      <c r="A2" s="20" t="s">
        <v>49</v>
      </c>
      <c r="B2" s="72" t="str">
        <f>'AUTOS NOTA 324'!B2:C2</f>
        <v>SINIESTRO 125700287   LEGIS  APJ32253</v>
      </c>
      <c r="C2" s="73"/>
    </row>
    <row r="3" spans="1:3" x14ac:dyDescent="0.35">
      <c r="A3" s="5" t="s">
        <v>1</v>
      </c>
      <c r="B3" s="48" t="str">
        <f>'AUTOS  NOTA 322'!B2:C2</f>
        <v>2024010212005000</v>
      </c>
      <c r="C3" s="48"/>
    </row>
    <row r="4" spans="1:3" x14ac:dyDescent="0.35">
      <c r="A4" s="5" t="s">
        <v>3</v>
      </c>
      <c r="B4" s="48" t="str">
        <f>'AUTOS  NOTA 322'!B3:C3</f>
        <v>SUPERINTENDENCIA FINANCIERA DE COLOMBIA - DELEGATURA PARA FUNCIONES JURISDICCIONALES</v>
      </c>
      <c r="C4" s="48"/>
    </row>
    <row r="5" spans="1:3" x14ac:dyDescent="0.35">
      <c r="A5" s="5" t="s">
        <v>5</v>
      </c>
      <c r="B5" s="48" t="str">
        <f>'AUTOS  NOTA 322'!B4:C4</f>
        <v>ALLIANZ SEGUROS S.A.</v>
      </c>
      <c r="C5" s="48"/>
    </row>
    <row r="6" spans="1:3" ht="15" customHeight="1" x14ac:dyDescent="0.35">
      <c r="A6" s="5" t="s">
        <v>7</v>
      </c>
      <c r="B6" s="48" t="str">
        <f>'AUTOS  NOTA 322'!B5:C5</f>
        <v>LEIRO ALBERTO MONTERO ROJAS en nombre propio y como Represenante Legal de de la empresa MOBETRANS S.A.S (Afectado Directo).</v>
      </c>
      <c r="C6" s="48"/>
    </row>
    <row r="7" spans="1:3" ht="15" customHeight="1" x14ac:dyDescent="0.35">
      <c r="A7" s="5" t="s">
        <v>9</v>
      </c>
      <c r="B7" s="48" t="str">
        <f>'AUTOS  NOTA 322'!B6:C6</f>
        <v>DEMANDA DIRECTA</v>
      </c>
      <c r="C7" s="48"/>
    </row>
    <row r="8" spans="1:3" ht="15" customHeight="1" x14ac:dyDescent="0.35">
      <c r="A8" s="30" t="s">
        <v>51</v>
      </c>
      <c r="B8" s="48" t="str">
        <f>'AUTOS  NOTA 322'!B7:C8</f>
        <v>N/A</v>
      </c>
      <c r="C8" s="48"/>
    </row>
    <row r="9" spans="1:3" ht="19" customHeight="1" x14ac:dyDescent="0.35">
      <c r="A9" s="5" t="s">
        <v>127</v>
      </c>
      <c r="B9" s="48"/>
      <c r="C9" s="48"/>
    </row>
    <row r="10" spans="1:3" x14ac:dyDescent="0.35">
      <c r="A10" s="7" t="s">
        <v>111</v>
      </c>
      <c r="B10" s="106">
        <f>'AUTOS NOTA 324'!B20:C20</f>
        <v>33610862.530000001</v>
      </c>
      <c r="C10" s="106"/>
    </row>
    <row r="11" spans="1:3" x14ac:dyDescent="0.35">
      <c r="A11" s="7" t="s">
        <v>128</v>
      </c>
      <c r="B11" s="107">
        <f>'AUTOS NOTA 324'!B39:C39</f>
        <v>23527603.770999998</v>
      </c>
      <c r="C11" s="48"/>
    </row>
    <row r="12" spans="1:3" ht="29" x14ac:dyDescent="0.35">
      <c r="A12" s="7" t="s">
        <v>129</v>
      </c>
      <c r="B12" s="104"/>
      <c r="C12" s="105"/>
    </row>
    <row r="13" spans="1:3" ht="43.5" x14ac:dyDescent="0.35">
      <c r="A13" s="5" t="s">
        <v>130</v>
      </c>
      <c r="B13" s="48"/>
      <c r="C13" s="48"/>
    </row>
    <row r="14" spans="1:3" ht="43.5" x14ac:dyDescent="0.35">
      <c r="A14" s="5" t="s">
        <v>131</v>
      </c>
      <c r="B14" s="48"/>
      <c r="C14" s="48"/>
    </row>
    <row r="15" spans="1:3" x14ac:dyDescent="0.35">
      <c r="A15" s="5" t="s">
        <v>132</v>
      </c>
      <c r="B15" s="6"/>
      <c r="C15" s="6"/>
    </row>
    <row r="16" spans="1:3" x14ac:dyDescent="0.35">
      <c r="A16" s="7" t="s">
        <v>133</v>
      </c>
      <c r="B16" s="48"/>
      <c r="C16" s="48"/>
    </row>
    <row r="17" spans="1:3" x14ac:dyDescent="0.35">
      <c r="A17" s="6" t="s">
        <v>134</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58</v>
      </c>
      <c r="B1" t="s">
        <v>63</v>
      </c>
      <c r="C1" s="9" t="s">
        <v>65</v>
      </c>
      <c r="D1" s="9" t="s">
        <v>135</v>
      </c>
      <c r="E1" s="3" t="s">
        <v>72</v>
      </c>
      <c r="F1" s="2" t="s">
        <v>105</v>
      </c>
      <c r="G1" s="4">
        <v>0</v>
      </c>
      <c r="H1" t="s">
        <v>23</v>
      </c>
      <c r="I1" t="s">
        <v>136</v>
      </c>
      <c r="K1" t="s">
        <v>137</v>
      </c>
      <c r="L1" s="29" t="s">
        <v>138</v>
      </c>
      <c r="M1" t="s">
        <v>59</v>
      </c>
      <c r="N1" t="s">
        <v>105</v>
      </c>
      <c r="O1" t="s">
        <v>139</v>
      </c>
    </row>
    <row r="2" spans="1:15" x14ac:dyDescent="0.35">
      <c r="A2" t="s">
        <v>59</v>
      </c>
      <c r="B2" t="s">
        <v>140</v>
      </c>
      <c r="C2" t="s">
        <v>141</v>
      </c>
      <c r="D2" s="2" t="s">
        <v>142</v>
      </c>
      <c r="E2" s="1" t="s">
        <v>143</v>
      </c>
      <c r="F2" s="2" t="s">
        <v>144</v>
      </c>
      <c r="G2" s="4">
        <v>0.7</v>
      </c>
      <c r="H2" t="s">
        <v>145</v>
      </c>
      <c r="I2" t="s">
        <v>146</v>
      </c>
      <c r="K2" t="s">
        <v>10</v>
      </c>
      <c r="L2" s="29" t="s">
        <v>147</v>
      </c>
      <c r="M2" t="s">
        <v>148</v>
      </c>
      <c r="N2" t="s">
        <v>107</v>
      </c>
      <c r="O2" t="s">
        <v>140</v>
      </c>
    </row>
    <row r="3" spans="1:15" x14ac:dyDescent="0.35">
      <c r="A3" t="s">
        <v>148</v>
      </c>
      <c r="C3" t="s">
        <v>149</v>
      </c>
      <c r="D3" s="2" t="s">
        <v>150</v>
      </c>
      <c r="E3" s="1" t="s">
        <v>151</v>
      </c>
      <c r="F3" s="2" t="s">
        <v>107</v>
      </c>
      <c r="G3" s="4">
        <v>0.3</v>
      </c>
      <c r="H3" t="s">
        <v>152</v>
      </c>
      <c r="I3" t="s">
        <v>153</v>
      </c>
      <c r="L3" s="29" t="s">
        <v>154</v>
      </c>
      <c r="M3" t="s">
        <v>155</v>
      </c>
      <c r="N3" t="s">
        <v>144</v>
      </c>
    </row>
    <row r="4" spans="1:15" x14ac:dyDescent="0.35">
      <c r="A4" t="s">
        <v>155</v>
      </c>
      <c r="C4" t="s">
        <v>66</v>
      </c>
      <c r="E4" s="1" t="s">
        <v>156</v>
      </c>
      <c r="H4" t="s">
        <v>157</v>
      </c>
      <c r="I4" t="s">
        <v>158</v>
      </c>
      <c r="L4" t="s">
        <v>159</v>
      </c>
    </row>
    <row r="5" spans="1:15" x14ac:dyDescent="0.35">
      <c r="A5" t="s">
        <v>160</v>
      </c>
      <c r="E5" s="1" t="s">
        <v>161</v>
      </c>
      <c r="H5" t="s">
        <v>162</v>
      </c>
      <c r="I5" t="s">
        <v>163</v>
      </c>
      <c r="L5" s="29" t="s">
        <v>164</v>
      </c>
    </row>
    <row r="6" spans="1:15" x14ac:dyDescent="0.35">
      <c r="E6" s="1" t="s">
        <v>165</v>
      </c>
      <c r="I6" t="s">
        <v>166</v>
      </c>
      <c r="L6" s="29" t="s">
        <v>167</v>
      </c>
    </row>
    <row r="7" spans="1:15" x14ac:dyDescent="0.35">
      <c r="E7" s="1" t="s">
        <v>168</v>
      </c>
      <c r="I7" t="s">
        <v>169</v>
      </c>
      <c r="L7" s="29" t="s">
        <v>170</v>
      </c>
    </row>
    <row r="8" spans="1:15" x14ac:dyDescent="0.35">
      <c r="E8" s="1" t="s">
        <v>171</v>
      </c>
      <c r="L8" s="29" t="s">
        <v>114</v>
      </c>
    </row>
    <row r="9" spans="1:15" x14ac:dyDescent="0.35">
      <c r="L9" s="29" t="s">
        <v>12</v>
      </c>
    </row>
    <row r="10" spans="1:15" x14ac:dyDescent="0.35">
      <c r="L10" s="29" t="s">
        <v>172</v>
      </c>
    </row>
    <row r="11" spans="1:15" x14ac:dyDescent="0.35">
      <c r="L11" s="29" t="s">
        <v>55</v>
      </c>
    </row>
    <row r="12" spans="1:15" x14ac:dyDescent="0.35">
      <c r="L12" s="29" t="s">
        <v>173</v>
      </c>
    </row>
    <row r="13" spans="1:15" x14ac:dyDescent="0.35">
      <c r="L13" s="29" t="s">
        <v>174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2024-03-14T16:56:17Z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