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sus\Downloads\"/>
    </mc:Choice>
  </mc:AlternateContent>
  <bookViews>
    <workbookView xWindow="0" yWindow="0" windowWidth="9590" windowHeight="5950" firstSheet="2"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8" l="1"/>
  <c r="B7" i="7"/>
  <c r="B8" i="7"/>
  <c r="B20" i="8"/>
  <c r="B39" i="8"/>
  <c r="B10" i="9"/>
  <c r="B2" i="8"/>
  <c r="B2" i="9"/>
  <c r="B8" i="9"/>
  <c r="B7" i="9"/>
  <c r="B6" i="9"/>
  <c r="B5" i="9"/>
  <c r="B4" i="9"/>
  <c r="B3" i="9"/>
  <c r="B8" i="8"/>
  <c r="B7" i="8"/>
  <c r="B6" i="8"/>
  <c r="B5" i="8"/>
  <c r="B4" i="8"/>
  <c r="B3" i="8"/>
  <c r="B4" i="7"/>
  <c r="B5" i="7"/>
  <c r="B6" i="7"/>
  <c r="B3" i="7"/>
  <c r="B9" i="8"/>
  <c r="B11" i="9"/>
</calcChain>
</file>

<file path=xl/sharedStrings.xml><?xml version="1.0" encoding="utf-8"?>
<sst xmlns="http://schemas.openxmlformats.org/spreadsheetml/2006/main" count="242" uniqueCount="188">
  <si>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</si>
  <si>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</si>
  <si>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</si>
  <si>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</si>
  <si>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</si>
  <si>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</si>
  <si>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</si>
  <si>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</si>
  <si>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</si>
  <si>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</si>
  <si>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</si>
  <si>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</si>
  <si>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</si>
  <si>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</si>
  <si>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</si>
  <si>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</si>
  <si>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</si>
  <si>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</si>
  <si>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</si>
  <si>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</si>
  <si>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</si>
  <si>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</si>
  <si>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</si>
  <si>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</si>
  <si>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</si>
  <si>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</si>
  <si>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</si>
  <si>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</si>
  <si>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</si>
  <si>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</si>
  <si>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</si>
  <si>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</si>
  <si>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</si>
  <si>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</si>
  <si>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</si>
  <si>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</si>
  <si>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</si>
  <si>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</si>
  <si>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</si>
  <si>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</si>
  <si>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</si>
  <si>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</si>
  <si>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</si>
  <si>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</si>
  <si>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</si>
  <si>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</si>
  <si>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</si>
  <si>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</si>
  <si>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</si>
  <si>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</si>
  <si>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</si>
  <si>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</si>
  <si>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</si>
  <si>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</si>
  <si>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</si>
  <si>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</si>
  <si>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</si>
  <si>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</si>
  <si>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</si>
  <si>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</si>
  <si>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</si>
  <si>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</si>
  <si>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</si>
  <si>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</si>
  <si>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</si>
  <si>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</si>
  <si>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</si>
  <si>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</si>
  <si>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</si>
  <si>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</si>
  <si>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</si>
  <si>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</si>
  <si>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</si>
  <si>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</si>
  <si>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</si>
  <si>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</si>
  <si>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</si>
  <si>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</si>
  <si>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</si>
  <si>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</si>
  <si>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</si>
  <si>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</si>
  <si>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</si>
  <si>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</si>
  <si>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</si>
  <si>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</si>
  <si>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</si>
  <si>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</si>
  <si>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</si>
  <si>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</si>
  <si>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</si>
  <si>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</si>
  <si>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</si>
  <si>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</si>
  <si>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</si>
  <si>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</si>
  <si>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</si>
  <si>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</si>
  <si>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</si>
  <si>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</si>
  <si>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</si>
  <si>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</si>
  <si>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</si>
  <si>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</si>
  <si>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</si>
  <si>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</si>
  <si>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</si>
  <si>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</si>
  <si>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</si>
  <si>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</si>
  <si>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</si>
  <si>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</si>
  <si>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</si>
  <si>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</si>
  <si>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</si>
  <si>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</si>
  <si>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</si>
  <si>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</si>
  <si>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</si>
  <si>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</si>
  <si>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</si>
  <si>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</si>
  <si>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</si>
  <si>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</si>
  <si>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</si>
  <si>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</si>
  <si>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</si>
  <si>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</si>
  <si>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</si>
  <si>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</si>
  <si>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</si>
  <si>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</si>
  <si>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</si>
  <si>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</si>
  <si>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</si>
  <si>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</si>
  <si>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</si>
  <si>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</si>
  <si>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</si>
  <si>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</si>
  <si>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</si>
  <si>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</si>
  <si>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</si>
  <si>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</si>
  <si>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</si>
  <si>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</si>
  <si>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</si>
  <si>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</si>
  <si>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</si>
  <si>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</si>
  <si>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</si>
  <si>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</si>
  <si>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</si>
  <si>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</si>
  <si>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</si>
  <si>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</si>
  <si>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N/A</t>
  </si>
  <si>
    <t>Demandados</t>
  </si>
  <si>
    <t xml:space="preserve"> JUZGADO CIVIL DEL CIRCUITO DE PUERTO TEJADA, CAUCA </t>
  </si>
  <si>
    <t>195733103001-2024-00004-00</t>
  </si>
  <si>
    <t xml:space="preserve">1. Diego Armando Reyes Ituyán, C.C. No. No.1.130.946.150 (víctima directa)
2. Blanca Doris Ituyán Astudillo, C.C. No. 34.600.653 (madre de la vítima directa) 
</t>
  </si>
  <si>
    <t>1. Allianz Seguros S.A.
2. Silvio Alenio Oliveros Sánchez, C.C. No. 1.086.194.579 (conductor)
3. Dadier Enrique Oliveros Estupiñan, C.C. No. 94.508.021 (propietario)</t>
  </si>
  <si>
    <t>Diego Armando Reyes Ituyán</t>
  </si>
  <si>
    <t xml:space="preserve">C.C. No. No.1.130.946.150 </t>
  </si>
  <si>
    <t>blancaituyan7@gmail.com</t>
  </si>
  <si>
    <t>No se indica</t>
  </si>
  <si>
    <t>24 de agosto de 1989</t>
  </si>
  <si>
    <t>27 años</t>
  </si>
  <si>
    <t xml:space="preserve">Conducción de maquinaria pesada </t>
  </si>
  <si>
    <t>13 de noviembre del 2016</t>
  </si>
  <si>
    <t>No se aportó IPAT</t>
  </si>
  <si>
    <t xml:space="preserve">11 de marzo del 2019  14 de junio del 2019 (ante Fiscalía) </t>
  </si>
  <si>
    <t>20 de mayo del 2019 y 14 de junio del 2019 (ante Fiscalía) Allianz no compareció a ninguna de las dos citaciones</t>
  </si>
  <si>
    <t xml:space="preserve">De acuerdo con los hechos de la demanda el 13 de noviembre del 2016 en la vía que del municipio de Villa Rica conduce a Puerto Tejada, Cauca, se presentó un accidente de tránsito entre la motocicleta de placa LFJ-67, conducida por el señor Diego Armando Reyes Ituyán y el vehículo tipo automóvil de placa MWU241 conducido por el señor Silvio Alenio Oliveros Sánchez, de propiedad del señor Dadier Enrique Oliveros Estupiñan, y asegurado por Allianz Seguros S.A.
Según se describe, a la altura del sector de la Ladrillera la Sultana de la vereda Primavera de Villa Rica, Cauca, el vehículo de placa MWU241 de una manera imprudente giró e invadió el carril por el cual se transportaba el señor Diego Armando Reyes Iyutan, en la motocicleta de placas LFJ-67, ocasionando la colisión de los mismos. 
Como resultado del accidente se causaron las siguientes lesiones: deformidad física que afecta el cuerpo de carácter permanente, deformidad física que afecta el rostro de carácter permanente, perturbación funcional de órgano sistema nervioso central de carácter permanente y perturbación funcional de órgano sistema nervioso periférico de carácter permanente. Se otorgó incapacidad médico legal definitiva de 140 días. La Compañía Seguros Bolívar S.A., mediante dictamen de calificación de pérdida de la capacidad laboral No.600016286-9 de 23 de enero de 2018, determinó una PCL del 54,82%.
Existe proceso penal en curso por el delito de lesiones personales culposas ante la Fiscalía General de la Nación-Unidad Receptora SAU Puerto Tejada, con SPOA 195736000631201600954.
</t>
  </si>
  <si>
    <t>Carrera 20 # 14-17, barrio las Dos Aguas, Puerto Tejada, Cauca</t>
  </si>
  <si>
    <t>Dadier Enrique Oliveros Estupiñan</t>
  </si>
  <si>
    <t>C.C. No. 94.508.021</t>
  </si>
  <si>
    <t xml:space="preserve"> MWU241</t>
  </si>
  <si>
    <t xml:space="preserve"> 08 de febrero del 2024</t>
  </si>
  <si>
    <t>09 de febrero del 2024</t>
  </si>
  <si>
    <t>Fecha de notificación (por estados)</t>
  </si>
  <si>
    <t>21851945-1062</t>
  </si>
  <si>
    <t xml:space="preserve"> Desde las 00:00 horas del 25/01/2016 hasta las 24:00 horas del 24/01/2017.</t>
  </si>
  <si>
    <t>SINIESTRO  51661531  LEGIS APJ32242</t>
  </si>
  <si>
    <t xml:space="preserve">Como liquidación objetiva de perjuicios se llegó a $472,435,208. Lo anterior, con base en los siguientes fundamentos:
 -Lucro cesante a favor de Diego Armando Reyes Iyutan: $302.435.208: El señor Diego nació el 24 de agosto de 1989, es decir que para la fecha del accidente tenía 27 años. Así las cosas, el periodo indemnizable será por 53,2 años. Se realizará la liquidación acorde al dictamen de pérdida de capacidad laboral emitido por Seguros Bolívar donde se le otorga al demandante una PCL del 54,82%. El lucro cesante se calcula con el salario mínimo legal mensual vigente toda vez que, no obra dentro del expediente digital prueba de que el señor Diego Armando estuviera laborando para la fecha de los hechos. Entonces atendiendo los lineamientos de la sentencia SC20950-2017 con ponencia del doctor Ariel Salazar Ramírez (12 de diciembre de 2017), ante la ausencia de acreditación de los ingresos, para la tasación del lucro cesante debe acogerse el salario mínimo legal mensual vigente. Así mismo se toma la base total de $689.454 en razón a que el señor Diego es calificado como invalido, siendo este indexado al valor $1.008.938. 
-Daño moral: $110.000.000: Se tomó como daño moral la suma de $60.000.000 para la victima directa, y la suma de $50.000.000 para la señora Blanca Doris Ituyan (acorde a la sentencia que se referenciará posteriormente). Las anteriores sumas se fijan considerando los parámetros indemnizatorios que ha establecido la Corte Suprema de Justicia para eventos de lesiones que comportan pérdida de capacidad laboral mayor al 50% , tal es el caso de la Sala de Casación Civil, Sentencia del 07/03/2019. MP Octavio Augusto Tejeiro Duque, Rad: 05001 31 03 016 2009-00005-01, en la que se consideró que por muerte y lesiones de gravedad severa es prudente la indemnización por $60,000,000).
-Daño en vida en relación: $60.000.000: De acuerdo con la jurisprudencia se reconocerá de la suma de $60.000.000 para la victima directa, la suma se fija considerando los parámetros indemnizatorios que ha establecido la Corte Suprema de Justicia para eventos de lesiones que comportan pérdida de capacidad laboral mayor al 50%, tal es el caso de la sentencia de la Sala de Casación Civil, Sentencia del 07/03/2019. MP Octavio Augusto Tejeiro Duque, Rad: 05001 31 03 016 2009-00005-01, en la que se consideró que por muerte y lesiones de gravedad severa es prudente la indemnización por $60.000.000).
-Deducible: la póliza no cuenta con deducible para el amparo de responsabilidad civil extracontractual. 
Nota: si bien se alegará la reducción de la indemnización como consecuencia de la incidencia de la víctima por considerar que las lesiones del demandante y el diagnóstico permite inducir que el demandante no llevaba casco de seguridad para la fecha de los hechos, lo cierto es que, no hay ninguna prueba que lo avale dentro del proceso, por lo cual NO restará valor por concurrencia. 
</t>
  </si>
  <si>
    <r>
      <rPr>
        <b/>
        <sz val="11"/>
        <color theme="1"/>
        <rFont val="Calibri"/>
        <family val="2"/>
      </rPr>
      <t>15 de marzo del 2024</t>
    </r>
    <r>
      <rPr>
        <sz val="11"/>
        <color theme="1"/>
        <rFont val="Calibri"/>
        <family val="2"/>
      </rPr>
      <t xml:space="preserve"> (TENIENDO EN CUENTA NOTIFICACIÓN PERSONAL A ALLIANZ DEL 14 DE FEBRERO DEL 2024 Y CONTABILIZANDO LOS DOS DÁIS DE LA 2213)</t>
    </r>
  </si>
  <si>
    <t xml:space="preserve">Se califica esta contingencia como REMOTA, toda vez que a pesar de que la póliza No. 021851945 / 1062 presenta cobertura temporal ya que estaba vigente para la fecha de los hechos, no tiene cobertura material por cuanto se configuró una exclusión, además se configuró la prescripción de las acciones derivadas del contrato de seguro. 
Es preciso indicar que la póliza estaba vigente para la fecha de los hechos, en tanto el accidente de tránsito que dio base a la acción ocurrió el 13 de noviembre de 2016, cuando la póliza aún estaba vigente, pues la misma tuvo una vigencia comprendida entre el 25 de enero de 2016 al 24 de enero de 2017. No obstante aunque ampara la responsabilidad civil extracontractual que se cause con la conducción del vehículo de placas MWU241, que es lo que se pretende en la demanda, se configuró en el presente caso la exclusión No. 20 del Capítulo II por cuanto, el conductor del vehículo asegurado Silvio Alenio Oliveros aceptó la responsabilidad dentro del proceso penal de radicado No. 195736000631201600954 conocido por la Fiscalía Primera de Villa Rica (Cauca) a través del acta de preacuerdo, por lo que se configura dicha causal de exclusión que libera de la obligación indemnizatoria a la Compañía cuando se acepta responsabilidad sin la previa autorización de la Aseguradora. 
Además de ello, se encuentra configurada la prescripción extraordinaria de las acciones derivadas del contrato de seguro, por cuanto, transcurrieron más de cinco años entre la fecha en la que ocurrió el accidente de tránsito, es decir el 13 de noviembre de 2016, y la fecha de radicación de la demanda, la cual se realizó en el 15 de enero de 2024, es decir, después de pasados claramente más de 5 años, estando cristalizada la prescripción en marzo del 2022 (contando la suspensión de términos por Covid). Si bien, la parte activa de este proceso citó a la compañía a una audiencia de conciliación extrajudicial el pasado 14 de junio de 2023, esta no logró suspender el término dado que a la fecha de presentación de esta había pasado más de 1 año desde la consolidación de la prescripción de las acciones derivadas del contrato de seguro. De otro lado, si bien, de acuerdo con la demanda se presentó una "reclamación directa" a la Compañía el 11 de julio del 2022, para esa fecha la prescripción ya se había cristalizado, siendo imposible suspender o interrumpir términos ya consolidados. Bajo ese entendido, queda más que claro que transcurrieron más de cinco años desde el accidente de tránsito objeto de debate, a la fecha en la que se radicó la demanda por la víctima, sin que se haya logrado interrumpir o suspender el término, configurándose la prescripción extraordinaria de las acciones derivadas del contrato de seguro, en virtud de los consignado en el Art 1131 y 1081 del C. Co. 
En adición a lo anterior, se aclara que el 11 de marzo de 2019, la Fiscalía de Villa Rica remitió citación a la audiencia de conciliación dentro del proceso penal, sin embargo, esta NO fue remitida al correo de notificaciones judiciales de la compañía y por lo tanto no se puede entender debidamente notificada. Además, llegado el caso, a partir de dicha fecha se podría contar la prescripción por senda ordinaria, ya que el elemento subjetivo del conocimiento del seguro que requiere este fenómeno, está más que claro desde dicha fecha teniendo la parte demandante hasta el 26 de junio de 2021 para radicar la demanda sin que se haya logrado interrumpir o suspender el término, configurándose la prescripción ordinaria de las acciones derivadas del contrato de seguro. 
Finalmente, lo anterior debe analizarse en concordancia con la responsabilidad del asegurado la cual se encuentra demostrada a partir de los siguientes elementos: (i) A partir del proceso penal, se desprende la versión dada por el señor Andrés Rojas Bermúdez quien aludió que el conductor asegurado “dio la vuelta para devolverse y no vio que venía el señor Diego Armando impactándolo de lado, arrojándolo hacia la grama (…) al ver que había cometido una imprudencia de cruzar e invadir el carril donde se desplazaba la motocicleta y atropellarlo, se voló del sitio”; (ii) Así mismo, en virtud de la versión dada por el señor Silvio Alenio Oliveros Sánchez que es el conductor del vehículo asegurado aludió que el señor Didier Oliveros (asegurado) que lo acompañaba le dijo que diera reversa que no venía nadie y sintió el golpe posteriormente; (iii) En virtud del preacuerdo de la Fiscalía el señor Silvio Alenio Oliveros acepta ser el autor responsable de los hechos y es condenado a 7.2 meses de prisión. 
Lo anterior sin perjuicio al carácter contingente del proceso y la posibilidad de que llamen en garantía a la compañía.
</t>
  </si>
  <si>
    <t xml:space="preserve">EXCEPCIONES DE FONDO FRENTE AL ACCIDENTE DE TRÁNSITO
• INEXISTENCIA DE RESPONSABILIDAD A CARGO DE LOS DEMANDADOS POR LA FALTA DE ACREDITACIÓN DEL NEXO CAUSAL
• INEXISTENCIA DE RESPONSABILIDAD COMO CONSECUENCIA DEL HECHO DE LA VÍCTIMA
• REDUCCIÓN DE LA INDEMNIZACIÓN COMO CONSECUENCIA DE LA INCIDENCIA DE LA CONDUCTA DE LA VÍCTIMA EN LA PRODUCCIÓN DEL DAÑO
• TASACIÓN INDEBIDA E INJUSTIFICADA DE LOS SUPUESTOS PERJUICIOS MORALES PRETENDIDOS POR EL DEMANDANTE
• IMPROCEDENCIA DEL RECONOCIMIENTO DEL SUPUESTO DAÑO A LA SALUD, ASÍ COMO SU CUANTIFICACIÓN INDEBIDA E INJUSTIFICADA Y PRETENDIDA POR EL SEÑOR DIEGO ARMANDO REYES IYUTAN
• IMPROCEDENCIA DEL RECONOCIMIENTO DE LUCRO CESANTE
EXCEPCIONES DE FONDO FRENTE AL CONTRATO DE SEGURO
• PRESCRIPCIÓN DE LAS ACCIONES DERIVADAS DEL CONTRATO DE SEGURO POR SENDA EXTRAORDINARIA
• FALTA DE COBERTURA DEL CONTRATO DE SEGURO INSTRUMENTALIZADO EN LA PÓLIZA DE AUTO COLECTIVO - LIVIANOS SERVICIO PARTICULAR No. 021851945/ 1062 POR CONFIGURARSE UNA CAUSAL DE EXCLUSIÓN
• SUBSIDIARIAMENTE INEXISTENCIA DE OBLIGACIÓN DE INDEMNIZAR A CARGO DE ALLIANZ SEGUROS S.A. POR INCUMPLIMIENTO DE LAS CARGAS DEL ARTÍCULO 1077 DEL CÓDIGO DE COMERCIO
• INEXISTENCIA DE SOLIDARIDAD ENTRE ALLIANZ SEGUROS S.A. Y LOS DEMÁS SUJETOS QUE INTEGRAN LA PARTE DEMANDADA
• CARÁCTER MERAMENTE INDEMNIZATORIO QUE REVISTEN LOS CONTRATOS DE SEGUROS
• EN CUALQUIER CASO, DE NINGUNA FORMA SE PODRÁ EXCEDER EL LÍMITE DEL VALOR ASEGURADO
• CAUSALES DE EXCLUSIÓN DE COBERTURA DE LA PÓLIZA DE AUTO COLECTIVO - LIVIANOS SERVICIO PARTICULAR NO. 021851945/ 1062
•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</si>
</sst>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_-&quot;$&quot;\ * #,##0_-;\-&quot;$&quot;\ * #,##0_-;_-&quot;$&quot;\ * &quot;-&quot;_-;_-@"/>
    <numFmt numFmtId="165" formatCode="d/m/yyyy"/>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font>
    <font>
      <sz val="11"/>
      <name val="Arial"/>
      <family val="2"/>
    </font>
    <font>
      <b/>
      <sz val="11"/>
      <color theme="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9" fillId="0" borderId="15" xfId="0" applyFont="1" applyBorder="1" applyAlignment="1">
      <alignment horizontal="left" vertical="top" wrapText="1"/>
    </xf>
    <xf numFmtId="0" fontId="10" fillId="0" borderId="16" xfId="0" applyFont="1" applyBorder="1" applyAlignment="1">
      <alignment wrapText="1"/>
    </xf>
    <xf numFmtId="165" fontId="9" fillId="0" borderId="15" xfId="0" applyNumberFormat="1" applyFont="1" applyBorder="1" applyAlignment="1">
      <alignment horizontal="left" vertical="top"/>
    </xf>
    <xf numFmtId="0" fontId="10" fillId="0" borderId="16" xfId="0" applyFont="1" applyBorder="1"/>
    <xf numFmtId="0" fontId="0" fillId="7" borderId="1" xfId="0" applyFill="1" applyBorder="1" applyAlignment="1">
      <alignment horizontal="justify" vertical="top"/>
    </xf>
    <xf numFmtId="0" fontId="9" fillId="8" borderId="15" xfId="0" applyFont="1" applyFill="1" applyBorder="1" applyAlignment="1">
      <alignment horizontal="left" vertical="top"/>
    </xf>
    <xf numFmtId="0" fontId="10" fillId="8" borderId="16" xfId="0" applyFont="1" applyFill="1" applyBorder="1"/>
    <xf numFmtId="0" fontId="9" fillId="0" borderId="15" xfId="0" applyFont="1" applyBorder="1" applyAlignment="1">
      <alignment horizontal="left" vertical="top"/>
    </xf>
    <xf numFmtId="0" fontId="9" fillId="0" borderId="16" xfId="0" applyFont="1" applyBorder="1" applyAlignment="1">
      <alignment horizontal="left" vertical="top"/>
    </xf>
    <xf numFmtId="3" fontId="9" fillId="0" borderId="15" xfId="0" applyNumberFormat="1" applyFont="1" applyBorder="1" applyAlignment="1">
      <alignment horizontal="left" vertical="top"/>
    </xf>
    <xf numFmtId="0" fontId="9" fillId="0" borderId="18" xfId="0" applyFont="1" applyBorder="1" applyAlignment="1">
      <alignment horizontal="left" vertical="top" wrapText="1"/>
    </xf>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23" xfId="0" applyFont="1" applyBorder="1"/>
    <xf numFmtId="14" fontId="9"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9" fillId="8" borderId="15" xfId="0" applyNumberFormat="1" applyFont="1" applyFill="1" applyBorder="1" applyAlignment="1">
      <alignment horizontal="left" vertical="top" wrapText="1"/>
    </xf>
    <xf numFmtId="0" fontId="7" fillId="0" borderId="15" xfId="3" applyBorder="1" applyAlignment="1">
      <alignment horizontal="left"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164" fontId="9"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14" fontId="9" fillId="0" borderId="15" xfId="0" applyNumberFormat="1" applyFont="1" applyBorder="1" applyAlignment="1">
      <alignment horizontal="left" vertical="top"/>
    </xf>
    <xf numFmtId="0" fontId="0" fillId="0" borderId="2" xfId="0" applyBorder="1" applyAlignment="1">
      <alignment horizontal="left" vertical="top"/>
    </xf>
    <xf numFmtId="0" fontId="0" fillId="0" borderId="17" xfId="0" applyBorder="1" applyAlignment="1">
      <alignment horizontal="left"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ituyan7@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78"/>
  <sheetViews>
    <sheetView topLeftCell="A34" zoomScale="51" zoomScaleNormal="145" workbookViewId="0">
      <selection activeCell="B34" sqref="B34:C34"/>
    </sheetView>
  </sheetViews>
  <sheetFormatPr baseColWidth="10" defaultColWidth="0" defaultRowHeight="14.5" x14ac:dyDescent="0.35"/>
  <cols>
    <col min="1" max="1" width="53.453125" style="8" customWidth="1"/>
    <col min="2" max="2" width="55.1796875" style="8" customWidth="1"/>
    <col min="3" max="3" width="25" style="8" customWidth="1"/>
    <col min="4" max="16384" width="11.453125" style="2" hidden="1"/>
  </cols>
  <sheetData>
    <row r="1" spans="1:3" ht="18.5" x14ac:dyDescent="0.35">
      <c r="A1" s="69" t="s">
        <v>0</v>
      </c>
      <c r="B1" s="69"/>
      <c r="C1" s="69"/>
    </row>
    <row r="2" spans="1:3" x14ac:dyDescent="0.35">
      <c r="A2" s="5" t="s">
        <v>1</v>
      </c>
      <c r="B2" s="73" t="s">
        <v>159</v>
      </c>
      <c r="C2" s="74"/>
    </row>
    <row r="3" spans="1:3" x14ac:dyDescent="0.35">
      <c r="A3" s="5" t="s">
        <v>2</v>
      </c>
      <c r="B3" s="75" t="s">
        <v>158</v>
      </c>
      <c r="C3" s="76"/>
    </row>
    <row r="4" spans="1:3" ht="45" customHeight="1" x14ac:dyDescent="0.35">
      <c r="A4" s="5" t="s">
        <v>157</v>
      </c>
      <c r="B4" s="77" t="s">
        <v>161</v>
      </c>
      <c r="C4" s="76"/>
    </row>
    <row r="5" spans="1:3" ht="40.5" customHeight="1" x14ac:dyDescent="0.3">
      <c r="A5" s="5" t="s">
        <v>4</v>
      </c>
      <c r="B5" s="45" t="s">
        <v>160</v>
      </c>
      <c r="C5" s="48"/>
    </row>
    <row r="6" spans="1:3" ht="23.15" customHeight="1" x14ac:dyDescent="0.35">
      <c r="A6" s="5" t="s">
        <v>5</v>
      </c>
      <c r="B6" s="67" t="s">
        <v>6</v>
      </c>
      <c r="C6" s="67"/>
    </row>
    <row r="7" spans="1:3" x14ac:dyDescent="0.35">
      <c r="A7" s="44" t="s">
        <v>7</v>
      </c>
      <c r="B7" s="70" t="s">
        <v>116</v>
      </c>
      <c r="C7" s="71"/>
    </row>
    <row r="8" spans="1:3" ht="29" x14ac:dyDescent="0.3">
      <c r="A8" s="43" t="s">
        <v>9</v>
      </c>
      <c r="B8" s="50" t="s">
        <v>162</v>
      </c>
      <c r="C8" s="51"/>
    </row>
    <row r="9" spans="1:3" x14ac:dyDescent="0.3">
      <c r="A9" s="27" t="s">
        <v>10</v>
      </c>
      <c r="B9" s="54" t="s">
        <v>163</v>
      </c>
      <c r="C9" s="48"/>
    </row>
    <row r="10" spans="1:3" ht="19.5" customHeight="1" x14ac:dyDescent="0.3">
      <c r="A10" s="27" t="s">
        <v>11</v>
      </c>
      <c r="B10" s="45" t="s">
        <v>174</v>
      </c>
      <c r="C10" s="48"/>
    </row>
    <row r="11" spans="1:3" x14ac:dyDescent="0.3">
      <c r="A11" s="28" t="s">
        <v>12</v>
      </c>
      <c r="B11" s="45">
        <v>3104280929</v>
      </c>
      <c r="C11" s="48"/>
    </row>
    <row r="12" spans="1:3" x14ac:dyDescent="0.3">
      <c r="A12" s="5" t="s">
        <v>13</v>
      </c>
      <c r="B12" s="65" t="s">
        <v>164</v>
      </c>
      <c r="C12" s="48"/>
    </row>
    <row r="13" spans="1:3" x14ac:dyDescent="0.35">
      <c r="A13" s="5" t="s">
        <v>14</v>
      </c>
      <c r="B13" s="66" t="s">
        <v>165</v>
      </c>
      <c r="C13" s="67"/>
    </row>
    <row r="14" spans="1:3" x14ac:dyDescent="0.3">
      <c r="A14" s="5" t="s">
        <v>15</v>
      </c>
      <c r="B14" s="78" t="s">
        <v>166</v>
      </c>
      <c r="C14" s="48"/>
    </row>
    <row r="15" spans="1:3" ht="15" customHeight="1" x14ac:dyDescent="0.35">
      <c r="A15" s="5" t="s">
        <v>16</v>
      </c>
      <c r="B15" s="67" t="s">
        <v>167</v>
      </c>
      <c r="C15" s="67"/>
    </row>
    <row r="16" spans="1:3" x14ac:dyDescent="0.35">
      <c r="A16" s="5" t="s">
        <v>17</v>
      </c>
      <c r="B16" s="79" t="s">
        <v>156</v>
      </c>
      <c r="C16" s="80"/>
    </row>
    <row r="17" spans="1:3" ht="18.75" customHeight="1" x14ac:dyDescent="0.35">
      <c r="A17" s="5" t="s">
        <v>18</v>
      </c>
      <c r="B17" s="68" t="s">
        <v>124</v>
      </c>
      <c r="C17" s="68"/>
    </row>
    <row r="18" spans="1:3" x14ac:dyDescent="0.35">
      <c r="A18" s="5" t="s">
        <v>19</v>
      </c>
      <c r="B18" s="68" t="s">
        <v>168</v>
      </c>
      <c r="C18" s="68"/>
    </row>
    <row r="19" spans="1:3" ht="17.25" customHeight="1" x14ac:dyDescent="0.3">
      <c r="A19" s="5" t="s">
        <v>20</v>
      </c>
      <c r="B19" s="72">
        <v>2400000</v>
      </c>
      <c r="C19" s="48"/>
    </row>
    <row r="20" spans="1:3" x14ac:dyDescent="0.35">
      <c r="A20" s="5" t="s">
        <v>21</v>
      </c>
      <c r="B20" s="67" t="s">
        <v>170</v>
      </c>
      <c r="C20" s="67"/>
    </row>
    <row r="21" spans="1:3" x14ac:dyDescent="0.35">
      <c r="A21" s="5" t="s">
        <v>22</v>
      </c>
      <c r="B21" s="68" t="s">
        <v>137</v>
      </c>
      <c r="C21" s="68"/>
    </row>
    <row r="22" spans="1:3" x14ac:dyDescent="0.3">
      <c r="A22" s="43" t="s">
        <v>23</v>
      </c>
      <c r="B22" s="64" t="s">
        <v>169</v>
      </c>
      <c r="C22" s="51"/>
    </row>
    <row r="23" spans="1:3" x14ac:dyDescent="0.35">
      <c r="A23" s="27" t="s">
        <v>24</v>
      </c>
      <c r="B23" s="62" t="s">
        <v>171</v>
      </c>
      <c r="C23" s="63"/>
    </row>
    <row r="24" spans="1:3" x14ac:dyDescent="0.3">
      <c r="A24" s="27" t="s">
        <v>25</v>
      </c>
      <c r="B24" s="61" t="s">
        <v>172</v>
      </c>
      <c r="C24" s="48"/>
    </row>
    <row r="25" spans="1:3" ht="100.5" customHeight="1" x14ac:dyDescent="0.35">
      <c r="A25" s="81" t="s">
        <v>26</v>
      </c>
      <c r="B25" s="55" t="s">
        <v>173</v>
      </c>
      <c r="C25" s="56"/>
    </row>
    <row r="26" spans="1:3" x14ac:dyDescent="0.35">
      <c r="A26" s="81"/>
      <c r="B26" s="57"/>
      <c r="C26" s="58"/>
    </row>
    <row r="27" spans="1:3" x14ac:dyDescent="0.35">
      <c r="A27" s="81"/>
      <c r="B27" s="59"/>
      <c r="C27" s="60"/>
    </row>
    <row r="28" spans="1:3" x14ac:dyDescent="0.3">
      <c r="A28" s="27" t="s">
        <v>27</v>
      </c>
      <c r="B28" s="52" t="s">
        <v>175</v>
      </c>
      <c r="C28" s="48"/>
    </row>
    <row r="29" spans="1:3" x14ac:dyDescent="0.35">
      <c r="A29" s="27" t="s">
        <v>28</v>
      </c>
      <c r="B29" s="49" t="s">
        <v>176</v>
      </c>
      <c r="C29" s="49"/>
    </row>
    <row r="30" spans="1:3" x14ac:dyDescent="0.3">
      <c r="A30" s="43" t="s">
        <v>29</v>
      </c>
      <c r="B30" s="50" t="s">
        <v>177</v>
      </c>
      <c r="C30" s="51"/>
    </row>
    <row r="31" spans="1:3" x14ac:dyDescent="0.35">
      <c r="A31" s="27" t="s">
        <v>30</v>
      </c>
      <c r="B31" s="49">
        <v>21851945</v>
      </c>
      <c r="C31" s="49"/>
    </row>
    <row r="32" spans="1:3" x14ac:dyDescent="0.35">
      <c r="A32" s="27" t="s">
        <v>31</v>
      </c>
      <c r="B32" s="52" t="s">
        <v>178</v>
      </c>
      <c r="C32" s="53"/>
    </row>
    <row r="33" spans="1:3" x14ac:dyDescent="0.3">
      <c r="A33" s="5" t="s">
        <v>180</v>
      </c>
      <c r="B33" s="47" t="s">
        <v>179</v>
      </c>
      <c r="C33" s="48"/>
    </row>
    <row r="34" spans="1:3" ht="43.5" x14ac:dyDescent="0.3">
      <c r="A34" s="5" t="s">
        <v>32</v>
      </c>
      <c r="B34" s="45" t="s">
        <v>185</v>
      </c>
      <c r="C34" s="46"/>
    </row>
    <row r="35" spans="1:3" ht="15" customHeight="1" x14ac:dyDescent="0.35"/>
    <row r="36" spans="1:3" ht="15" customHeight="1" x14ac:dyDescent="0.35"/>
    <row r="43" spans="1:3" ht="15" customHeight="1" x14ac:dyDescent="0.35"/>
    <row r="48" spans="1:3" ht="18" customHeight="1" x14ac:dyDescent="0.35"/>
    <row r="51" spans="6:6" x14ac:dyDescent="0.35">
      <c r="F51" s="4"/>
    </row>
    <row r="52" spans="6:6" x14ac:dyDescent="0.35">
      <c r="F52" s="4"/>
    </row>
    <row r="53" spans="6:6" x14ac:dyDescent="0.35">
      <c r="F53" s="4"/>
    </row>
    <row r="64" spans="6:6" ht="36" customHeight="1" x14ac:dyDescent="0.35"/>
    <row r="76" ht="33.75" customHeight="1" x14ac:dyDescent="0.35"/>
    <row r="77" ht="33.75" customHeight="1" x14ac:dyDescent="0.35"/>
    <row r="78"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hyperlinks>
    <hyperlink ref="B12" r:id="rI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topLeftCell="A13" zoomScale="85" zoomScaleNormal="85" workbookViewId="0">
      <selection activeCell="B61" sqref="B61"/>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2" t="s">
        <v>33</v>
      </c>
      <c r="B1" s="82"/>
      <c r="C1" s="82"/>
    </row>
    <row r="2" spans="1:3" ht="15.75" customHeight="1" x14ac:dyDescent="0.35">
      <c r="A2" s="20" t="s">
        <v>34</v>
      </c>
      <c r="B2" s="83" t="s">
        <v>183</v>
      </c>
      <c r="C2" s="84"/>
    </row>
    <row r="3" spans="1:3" s="2" customFormat="1" x14ac:dyDescent="0.35">
      <c r="A3" s="5" t="s">
        <v>1</v>
      </c>
      <c r="B3" s="67" t="str">
        <f>'AUTOS  NOTA 322'!B2:C2</f>
        <v>195733103001-2024-00004-00</v>
      </c>
      <c r="C3" s="67"/>
    </row>
    <row r="4" spans="1:3" s="2" customFormat="1" x14ac:dyDescent="0.35">
      <c r="A4" s="5" t="s">
        <v>2</v>
      </c>
      <c r="B4" s="67" t="str">
        <f>'AUTOS  NOTA 322'!B3:C3</f>
        <v xml:space="preserve"> JUZGADO CIVIL DEL CIRCUITO DE PUERTO TEJADA, CAUCA </v>
      </c>
      <c r="C4" s="67"/>
    </row>
    <row r="5" spans="1:3" s="2" customFormat="1" x14ac:dyDescent="0.35">
      <c r="A5" s="5" t="s">
        <v>3</v>
      </c>
      <c r="B5" s="67" t="str">
        <f>'AUTOS  NOTA 322'!B4:C4</f>
        <v>1. Allianz Seguros S.A.
2. Silvio Alenio Oliveros Sánchez, C.C. No. 1.086.194.579 (conductor)
3. Dadier Enrique Oliveros Estupiñan, C.C. No. 94.508.021 (propietario)</v>
      </c>
      <c r="C5" s="67"/>
    </row>
    <row r="6" spans="1:3" s="2" customFormat="1" x14ac:dyDescent="0.35">
      <c r="A6" s="5" t="s">
        <v>4</v>
      </c>
      <c r="B6" s="67" t="str">
        <f>'AUTOS  NOTA 322'!B5:C5</f>
        <v xml:space="preserve">1. Diego Armando Reyes Ituyán, C.C. No. No.1.130.946.150 (víctima directa)
2. Blanca Doris Ituyán Astudillo, C.C. No. 34.600.653 (madre de la vítima directa) 
</v>
      </c>
      <c r="C6" s="67"/>
    </row>
    <row r="7" spans="1:3" s="2" customFormat="1" x14ac:dyDescent="0.35">
      <c r="A7" s="5" t="s">
        <v>5</v>
      </c>
      <c r="B7" s="67" t="str">
        <f>'AUTOS  NOTA 322'!B6:C6</f>
        <v>DEMANDA DIRECTA</v>
      </c>
      <c r="C7" s="67"/>
    </row>
    <row r="8" spans="1:3" s="2" customFormat="1" x14ac:dyDescent="0.35">
      <c r="A8" s="30" t="s">
        <v>35</v>
      </c>
      <c r="B8" s="67" t="str">
        <f>'AUTOS  NOTA 322'!B7:C8</f>
        <v>Diego Armando Reyes Ituyán</v>
      </c>
      <c r="C8" s="67"/>
    </row>
    <row r="9" spans="1:3" x14ac:dyDescent="0.35">
      <c r="A9" s="20" t="s">
        <v>36</v>
      </c>
      <c r="B9" s="67" t="s">
        <v>181</v>
      </c>
      <c r="C9" s="67"/>
    </row>
    <row r="10" spans="1:3" x14ac:dyDescent="0.35">
      <c r="A10" s="20" t="s">
        <v>37</v>
      </c>
      <c r="B10" s="67" t="s">
        <v>116</v>
      </c>
      <c r="C10" s="67"/>
    </row>
    <row r="11" spans="1:3" x14ac:dyDescent="0.35">
      <c r="A11" s="20" t="s">
        <v>38</v>
      </c>
      <c r="B11" s="97">
        <v>4000000000</v>
      </c>
      <c r="C11" s="98"/>
    </row>
    <row r="12" spans="1:3" x14ac:dyDescent="0.35">
      <c r="A12" s="20" t="s">
        <v>39</v>
      </c>
      <c r="B12" s="97">
        <v>0</v>
      </c>
      <c r="C12" s="98"/>
    </row>
    <row r="13" spans="1:3" x14ac:dyDescent="0.35">
      <c r="A13" s="20" t="s">
        <v>40</v>
      </c>
      <c r="B13" s="75" t="s">
        <v>117</v>
      </c>
      <c r="C13" s="76"/>
    </row>
    <row r="14" spans="1:3" x14ac:dyDescent="0.35">
      <c r="A14" s="20" t="s">
        <v>41</v>
      </c>
      <c r="B14" s="68" t="s">
        <v>182</v>
      </c>
      <c r="C14" s="67"/>
    </row>
    <row r="15" spans="1:3" x14ac:dyDescent="0.35">
      <c r="A15" s="20" t="s">
        <v>42</v>
      </c>
      <c r="B15" s="67" t="s">
        <v>112</v>
      </c>
      <c r="C15" s="67"/>
    </row>
    <row r="16" spans="1:3" x14ac:dyDescent="0.35">
      <c r="A16" s="20" t="s">
        <v>43</v>
      </c>
      <c r="B16" s="67" t="s">
        <v>112</v>
      </c>
      <c r="C16" s="67"/>
    </row>
    <row r="17" spans="1:3" x14ac:dyDescent="0.35">
      <c r="A17" s="99" t="s">
        <v>44</v>
      </c>
      <c r="B17" s="67" t="s">
        <v>134</v>
      </c>
      <c r="C17" s="67"/>
    </row>
    <row r="18" spans="1:3" x14ac:dyDescent="0.35">
      <c r="A18" s="100"/>
      <c r="B18" s="10" t="s">
        <v>45</v>
      </c>
      <c r="C18" s="10" t="s">
        <v>46</v>
      </c>
    </row>
    <row r="19" spans="1:3" x14ac:dyDescent="0.35">
      <c r="A19" s="100"/>
      <c r="B19" s="6" t="s">
        <v>47</v>
      </c>
      <c r="C19" s="6"/>
    </row>
    <row r="20" spans="1:3" x14ac:dyDescent="0.35">
      <c r="A20" s="100"/>
      <c r="B20" s="6"/>
      <c r="C20" s="6"/>
    </row>
    <row r="21" spans="1:3" x14ac:dyDescent="0.35">
      <c r="A21" s="101"/>
      <c r="B21" s="6"/>
      <c r="C21" s="6"/>
    </row>
    <row r="22" spans="1:3" x14ac:dyDescent="0.35">
      <c r="A22" s="20" t="s">
        <v>48</v>
      </c>
      <c r="B22" s="67"/>
      <c r="C22" s="67"/>
    </row>
    <row r="23" spans="1:3" x14ac:dyDescent="0.35">
      <c r="A23" s="20" t="s">
        <v>49</v>
      </c>
      <c r="B23" s="83"/>
      <c r="C23" s="84"/>
    </row>
    <row r="24" spans="1:3" x14ac:dyDescent="0.35">
      <c r="A24" s="20" t="s">
        <v>50</v>
      </c>
      <c r="B24" s="67" t="s">
        <v>122</v>
      </c>
      <c r="C24" s="67"/>
    </row>
    <row r="25" spans="1:3" x14ac:dyDescent="0.35">
      <c r="A25" s="20" t="s">
        <v>51</v>
      </c>
      <c r="B25" s="67"/>
      <c r="C25" s="67"/>
    </row>
    <row r="26" spans="1:3" x14ac:dyDescent="0.35">
      <c r="A26" s="20" t="s">
        <v>52</v>
      </c>
      <c r="B26" s="67"/>
      <c r="C26" s="67"/>
    </row>
    <row r="27" spans="1:3" x14ac:dyDescent="0.35">
      <c r="A27" s="19" t="s">
        <v>53</v>
      </c>
      <c r="B27" s="67"/>
      <c r="C27" s="67"/>
    </row>
    <row r="28" spans="1:3" x14ac:dyDescent="0.35">
      <c r="A28" s="85" t="s">
        <v>54</v>
      </c>
      <c r="B28" s="85"/>
      <c r="C28" s="85"/>
    </row>
    <row r="29" spans="1:3" x14ac:dyDescent="0.35">
      <c r="A29" s="95" t="s">
        <v>55</v>
      </c>
      <c r="B29" s="96"/>
      <c r="C29" s="11"/>
    </row>
    <row r="30" spans="1:3" x14ac:dyDescent="0.35">
      <c r="A30" s="95" t="s">
        <v>56</v>
      </c>
      <c r="B30" s="96"/>
      <c r="C30" s="11"/>
    </row>
    <row r="31" spans="1:3" x14ac:dyDescent="0.35">
      <c r="A31" s="95" t="s">
        <v>57</v>
      </c>
      <c r="B31" s="96"/>
      <c r="C31" s="12"/>
    </row>
    <row r="32" spans="1:3" x14ac:dyDescent="0.35">
      <c r="A32" s="95" t="s">
        <v>58</v>
      </c>
      <c r="B32" s="96"/>
      <c r="C32" s="11"/>
    </row>
    <row r="33" spans="1:3" x14ac:dyDescent="0.35">
      <c r="A33" s="95" t="s">
        <v>59</v>
      </c>
      <c r="B33" s="96"/>
      <c r="C33" s="11"/>
    </row>
    <row r="34" spans="1:3" x14ac:dyDescent="0.35">
      <c r="A34" s="95" t="s">
        <v>60</v>
      </c>
      <c r="B34" s="96"/>
      <c r="C34" s="13"/>
    </row>
    <row r="35" spans="1:3" x14ac:dyDescent="0.35">
      <c r="A35" s="86" t="s">
        <v>61</v>
      </c>
      <c r="B35" s="87"/>
      <c r="C35" s="14"/>
    </row>
    <row r="36" spans="1:3" x14ac:dyDescent="0.35">
      <c r="A36" s="86" t="s">
        <v>62</v>
      </c>
      <c r="B36" s="87"/>
      <c r="C36" s="15"/>
    </row>
    <row r="37" spans="1:3" x14ac:dyDescent="0.35">
      <c r="A37" s="88" t="s">
        <v>63</v>
      </c>
      <c r="B37" s="89"/>
      <c r="C37" s="15"/>
    </row>
    <row r="38" spans="1:3" x14ac:dyDescent="0.35">
      <c r="A38" s="90"/>
      <c r="B38" s="91"/>
      <c r="C38" s="15"/>
    </row>
    <row r="39" spans="1:3" x14ac:dyDescent="0.35">
      <c r="A39" s="92"/>
      <c r="B39" s="93"/>
      <c r="C39" s="15"/>
    </row>
    <row r="40" spans="1:3" x14ac:dyDescent="0.35">
      <c r="A40" s="94" t="s">
        <v>64</v>
      </c>
      <c r="B40" s="94"/>
      <c r="C40" s="94"/>
    </row>
    <row r="41" spans="1:3" x14ac:dyDescent="0.35">
      <c r="A41" s="17" t="s">
        <v>65</v>
      </c>
      <c r="B41" s="18"/>
      <c r="C41" s="15"/>
    </row>
    <row r="42" spans="1:3" x14ac:dyDescent="0.35">
      <c r="A42" s="86" t="s">
        <v>66</v>
      </c>
      <c r="B42" s="87"/>
      <c r="C42" s="15"/>
    </row>
    <row r="43" spans="1:3" x14ac:dyDescent="0.35">
      <c r="A43" s="86" t="s">
        <v>67</v>
      </c>
      <c r="B43" s="87"/>
      <c r="C43" s="15"/>
    </row>
    <row r="44" spans="1:3" x14ac:dyDescent="0.35">
      <c r="A44" s="17" t="s">
        <v>68</v>
      </c>
      <c r="B44" s="18"/>
      <c r="C44" s="15"/>
    </row>
    <row r="45" spans="1:3" x14ac:dyDescent="0.35">
      <c r="A45" s="17" t="s">
        <v>69</v>
      </c>
      <c r="B45" s="18"/>
      <c r="C45" s="15"/>
    </row>
    <row r="46" spans="1:3" x14ac:dyDescent="0.35">
      <c r="A46" s="86" t="s">
        <v>70</v>
      </c>
      <c r="B46" s="87"/>
      <c r="C46" s="15"/>
    </row>
    <row r="47" spans="1:3" x14ac:dyDescent="0.35">
      <c r="A47" s="17" t="s">
        <v>71</v>
      </c>
      <c r="B47" s="16"/>
      <c r="C47" s="15"/>
    </row>
    <row r="48" spans="1:3" x14ac:dyDescent="0.35">
      <c r="A48" s="86" t="s">
        <v>72</v>
      </c>
      <c r="B48" s="87"/>
      <c r="C48" s="15"/>
    </row>
    <row r="49" spans="1:3" x14ac:dyDescent="0.35">
      <c r="A49" s="86" t="s">
        <v>73</v>
      </c>
      <c r="B49" s="87"/>
      <c r="C49" s="15"/>
    </row>
    <row r="50" spans="1:3" x14ac:dyDescent="0.35">
      <c r="A50" s="86" t="s">
        <v>63</v>
      </c>
      <c r="B50" s="8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tabSelected="1" zoomScale="59" zoomScaleNormal="100" workbookViewId="0">
      <selection activeCell="B19" sqref="B19:C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2" t="s">
        <v>74</v>
      </c>
      <c r="B1" s="82"/>
      <c r="C1" s="82"/>
    </row>
    <row r="2" spans="1:9" ht="15" customHeight="1" x14ac:dyDescent="0.35">
      <c r="A2" s="34" t="s">
        <v>34</v>
      </c>
      <c r="B2" s="106" t="str">
        <f>'AUTOS NOTA 321'!B2:C2</f>
        <v>SINIESTRO  51661531  LEGIS APJ32242</v>
      </c>
      <c r="C2" s="107"/>
    </row>
    <row r="3" spans="1:9" x14ac:dyDescent="0.35">
      <c r="A3" s="35" t="s">
        <v>1</v>
      </c>
      <c r="B3" s="110" t="str">
        <f>'AUTOS  NOTA 322'!B2:C2</f>
        <v>195733103001-2024-00004-00</v>
      </c>
      <c r="C3" s="110"/>
    </row>
    <row r="4" spans="1:9" x14ac:dyDescent="0.35">
      <c r="A4" s="35" t="s">
        <v>2</v>
      </c>
      <c r="B4" s="110" t="str">
        <f>'AUTOS  NOTA 322'!B3:C3</f>
        <v xml:space="preserve"> JUZGADO CIVIL DEL CIRCUITO DE PUERTO TEJADA, CAUCA </v>
      </c>
      <c r="C4" s="110"/>
    </row>
    <row r="5" spans="1:9" x14ac:dyDescent="0.35">
      <c r="A5" s="35" t="s">
        <v>3</v>
      </c>
      <c r="B5" s="110" t="str">
        <f>'AUTOS  NOTA 322'!B4:C4</f>
        <v>1. Allianz Seguros S.A.
2. Silvio Alenio Oliveros Sánchez, C.C. No. 1.086.194.579 (conductor)
3. Dadier Enrique Oliveros Estupiñan, C.C. No. 94.508.021 (propietario)</v>
      </c>
      <c r="C5" s="110"/>
    </row>
    <row r="6" spans="1:9" ht="15" customHeight="1" x14ac:dyDescent="0.35">
      <c r="A6" s="35" t="s">
        <v>4</v>
      </c>
      <c r="B6" s="110" t="str">
        <f>'AUTOS  NOTA 322'!B5:C5</f>
        <v xml:space="preserve">1. Diego Armando Reyes Ituyán, C.C. No. No.1.130.946.150 (víctima directa)
2. Blanca Doris Ituyán Astudillo, C.C. No. 34.600.653 (madre de la vítima directa) 
</v>
      </c>
      <c r="C6" s="110"/>
    </row>
    <row r="7" spans="1:9" x14ac:dyDescent="0.35">
      <c r="A7" s="35" t="s">
        <v>5</v>
      </c>
      <c r="B7" s="110" t="str">
        <f>'AUTOS  NOTA 322'!B6:C6</f>
        <v>DEMANDA DIRECTA</v>
      </c>
      <c r="C7" s="110"/>
    </row>
    <row r="8" spans="1:9" x14ac:dyDescent="0.35">
      <c r="A8" s="37" t="s">
        <v>35</v>
      </c>
      <c r="B8" s="110" t="str">
        <f>'AUTOS  NOTA 322'!B7:C8</f>
        <v>Diego Armando Reyes Ituyán</v>
      </c>
      <c r="C8" s="110"/>
    </row>
    <row r="9" spans="1:9" ht="29" x14ac:dyDescent="0.35">
      <c r="A9" s="35" t="s">
        <v>75</v>
      </c>
      <c r="B9" s="104">
        <f>SUM(C11,C12,C14,C15,C17)</f>
        <v>1753520000</v>
      </c>
      <c r="C9" s="105"/>
    </row>
    <row r="10" spans="1:9" x14ac:dyDescent="0.35">
      <c r="A10" s="111" t="s">
        <v>76</v>
      </c>
      <c r="B10" s="108" t="s">
        <v>77</v>
      </c>
      <c r="C10" s="109"/>
    </row>
    <row r="11" spans="1:9" x14ac:dyDescent="0.35">
      <c r="A11" s="111"/>
      <c r="B11" s="36" t="s">
        <v>78</v>
      </c>
      <c r="C11" s="31">
        <f>20720000+1432800000</f>
        <v>1453520000</v>
      </c>
    </row>
    <row r="12" spans="1:9" x14ac:dyDescent="0.35">
      <c r="A12" s="111"/>
      <c r="B12" s="36" t="s">
        <v>79</v>
      </c>
      <c r="C12" s="31"/>
    </row>
    <row r="13" spans="1:9" x14ac:dyDescent="0.35">
      <c r="A13" s="111"/>
      <c r="B13" s="108"/>
      <c r="C13" s="109"/>
    </row>
    <row r="14" spans="1:9" x14ac:dyDescent="0.35">
      <c r="A14" s="111"/>
      <c r="B14" s="36" t="s">
        <v>80</v>
      </c>
      <c r="C14" s="39">
        <v>200000000</v>
      </c>
    </row>
    <row r="15" spans="1:9" x14ac:dyDescent="0.35">
      <c r="A15" s="111"/>
      <c r="B15" s="36" t="s">
        <v>81</v>
      </c>
      <c r="C15" s="39">
        <v>100000000</v>
      </c>
      <c r="E15" t="s">
        <v>82</v>
      </c>
      <c r="F15" s="22">
        <v>0.7</v>
      </c>
    </row>
    <row r="16" spans="1:9" x14ac:dyDescent="0.35">
      <c r="A16" s="111"/>
      <c r="B16" s="108" t="s">
        <v>83</v>
      </c>
      <c r="C16" s="109"/>
      <c r="E16" t="s">
        <v>84</v>
      </c>
      <c r="F16" s="23">
        <v>0.3</v>
      </c>
      <c r="I16" s="25"/>
    </row>
    <row r="17" spans="1:9" x14ac:dyDescent="0.35">
      <c r="A17" s="111"/>
      <c r="B17" s="36"/>
      <c r="C17" s="40"/>
      <c r="F17" s="26"/>
      <c r="I17" s="25"/>
    </row>
    <row r="18" spans="1:9" ht="23.25" customHeight="1" x14ac:dyDescent="0.35">
      <c r="A18" s="38" t="s">
        <v>85</v>
      </c>
      <c r="B18" s="106" t="s">
        <v>123</v>
      </c>
      <c r="C18" s="107"/>
    </row>
    <row r="19" spans="1:9" ht="58" x14ac:dyDescent="0.35">
      <c r="A19" s="35" t="s">
        <v>86</v>
      </c>
      <c r="B19" s="118" t="s">
        <v>186</v>
      </c>
      <c r="C19" s="119"/>
    </row>
    <row r="20" spans="1:9" ht="15" customHeight="1" x14ac:dyDescent="0.35">
      <c r="A20" s="21" t="s">
        <v>87</v>
      </c>
      <c r="B20" s="115">
        <f>((C22+C23+C25+C26+C30+C28+C32+C34+C29+C33)-C37)*C36*C38</f>
        <v>472435208</v>
      </c>
      <c r="C20" s="115"/>
    </row>
    <row r="21" spans="1:9" x14ac:dyDescent="0.35">
      <c r="A21" s="7" t="s">
        <v>88</v>
      </c>
      <c r="B21" s="120" t="s">
        <v>77</v>
      </c>
      <c r="C21" s="121"/>
    </row>
    <row r="22" spans="1:9" x14ac:dyDescent="0.35">
      <c r="A22" s="102"/>
      <c r="B22" s="36" t="s">
        <v>78</v>
      </c>
      <c r="C22" s="31">
        <v>302435208</v>
      </c>
    </row>
    <row r="23" spans="1:9" x14ac:dyDescent="0.35">
      <c r="A23" s="103"/>
      <c r="B23" s="36" t="s">
        <v>79</v>
      </c>
      <c r="C23" s="31">
        <v>0</v>
      </c>
    </row>
    <row r="24" spans="1:9" x14ac:dyDescent="0.35">
      <c r="A24" s="103"/>
      <c r="B24" s="108" t="s">
        <v>89</v>
      </c>
      <c r="C24" s="109"/>
    </row>
    <row r="25" spans="1:9" x14ac:dyDescent="0.35">
      <c r="A25" s="103"/>
      <c r="B25" s="36" t="s">
        <v>80</v>
      </c>
      <c r="C25" s="31">
        <v>110000000</v>
      </c>
    </row>
    <row r="26" spans="1:9" ht="29.15" customHeight="1" x14ac:dyDescent="0.35">
      <c r="A26" s="103"/>
      <c r="B26" s="36" t="s">
        <v>90</v>
      </c>
      <c r="C26" s="31">
        <v>60000000</v>
      </c>
    </row>
    <row r="27" spans="1:9" x14ac:dyDescent="0.35">
      <c r="A27" s="103"/>
      <c r="B27" s="108" t="s">
        <v>91</v>
      </c>
      <c r="C27" s="109"/>
    </row>
    <row r="28" spans="1:9" x14ac:dyDescent="0.35">
      <c r="A28" s="103"/>
      <c r="B28" s="36" t="s">
        <v>92</v>
      </c>
      <c r="C28" s="31">
        <v>0</v>
      </c>
    </row>
    <row r="29" spans="1:9" x14ac:dyDescent="0.35">
      <c r="A29" s="103"/>
      <c r="B29" s="36" t="s">
        <v>78</v>
      </c>
      <c r="C29" s="31">
        <v>0</v>
      </c>
    </row>
    <row r="30" spans="1:9" x14ac:dyDescent="0.35">
      <c r="A30" s="103"/>
      <c r="B30" s="36" t="s">
        <v>79</v>
      </c>
      <c r="C30" s="31">
        <v>0</v>
      </c>
    </row>
    <row r="31" spans="1:9" x14ac:dyDescent="0.35">
      <c r="A31" s="103"/>
      <c r="B31" s="108" t="s">
        <v>93</v>
      </c>
      <c r="C31" s="109"/>
    </row>
    <row r="32" spans="1:9" x14ac:dyDescent="0.35">
      <c r="A32" s="103"/>
      <c r="B32" s="36"/>
      <c r="C32" s="31"/>
    </row>
    <row r="33" spans="1:3" x14ac:dyDescent="0.35">
      <c r="A33" s="103"/>
      <c r="B33" s="36" t="s">
        <v>78</v>
      </c>
      <c r="C33" s="31">
        <v>0</v>
      </c>
    </row>
    <row r="34" spans="1:3" x14ac:dyDescent="0.35">
      <c r="A34" s="103"/>
      <c r="B34" s="36" t="s">
        <v>79</v>
      </c>
      <c r="C34" s="31">
        <v>0</v>
      </c>
    </row>
    <row r="35" spans="1:3" x14ac:dyDescent="0.35">
      <c r="A35" s="103"/>
      <c r="B35" s="108" t="s">
        <v>94</v>
      </c>
      <c r="C35" s="109"/>
    </row>
    <row r="36" spans="1:3" x14ac:dyDescent="0.35">
      <c r="A36" s="103"/>
      <c r="B36" s="36" t="s">
        <v>95</v>
      </c>
      <c r="C36" s="32">
        <v>1</v>
      </c>
    </row>
    <row r="37" spans="1:3" x14ac:dyDescent="0.35">
      <c r="A37" s="103"/>
      <c r="B37" s="36" t="s">
        <v>39</v>
      </c>
      <c r="C37" s="33">
        <v>0</v>
      </c>
    </row>
    <row r="38" spans="1:3" x14ac:dyDescent="0.35">
      <c r="A38" s="103"/>
      <c r="B38" s="36" t="s">
        <v>96</v>
      </c>
      <c r="C38" s="32">
        <v>1</v>
      </c>
    </row>
    <row r="39" spans="1:3" x14ac:dyDescent="0.35">
      <c r="A39" s="24" t="s">
        <v>97</v>
      </c>
      <c r="B39" s="115">
        <f>IFERROR(B20*(VLOOKUP(B18,E15:F17,2,0)),16666)</f>
        <v>16666</v>
      </c>
      <c r="C39" s="115"/>
    </row>
    <row r="40" spans="1:3" ht="93" customHeight="1" x14ac:dyDescent="0.35">
      <c r="A40" s="35" t="s">
        <v>98</v>
      </c>
      <c r="B40" s="116" t="s">
        <v>184</v>
      </c>
      <c r="C40" s="117"/>
    </row>
    <row r="41" spans="1:3" ht="211.5" customHeight="1" x14ac:dyDescent="0.35">
      <c r="A41" s="35" t="s">
        <v>99</v>
      </c>
      <c r="B41" s="113" t="s">
        <v>187</v>
      </c>
      <c r="C41" s="114"/>
    </row>
    <row r="42" spans="1:3" ht="26.15" customHeight="1" x14ac:dyDescent="0.35">
      <c r="A42" s="42" t="s">
        <v>100</v>
      </c>
      <c r="B42" s="42"/>
      <c r="C42" s="42"/>
    </row>
    <row r="43" spans="1:3" x14ac:dyDescent="0.35">
      <c r="A43" s="41" t="s">
        <v>101</v>
      </c>
      <c r="B43" s="112"/>
      <c r="C43" s="112"/>
    </row>
    <row r="44" spans="1:3" ht="41.15" customHeight="1" x14ac:dyDescent="0.35">
      <c r="A44" s="41" t="s">
        <v>102</v>
      </c>
      <c r="B44" s="112"/>
      <c r="C44" s="11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2" t="s">
        <v>103</v>
      </c>
      <c r="B1" s="82"/>
      <c r="C1" s="82"/>
    </row>
    <row r="2" spans="1:3" x14ac:dyDescent="0.35">
      <c r="A2" s="20" t="s">
        <v>34</v>
      </c>
      <c r="B2" s="83" t="str">
        <f>'AUTOS NOTA 324'!B2:C2</f>
        <v>SINIESTRO  51661531  LEGIS APJ32242</v>
      </c>
      <c r="C2" s="84"/>
    </row>
    <row r="3" spans="1:3" x14ac:dyDescent="0.35">
      <c r="A3" s="5" t="s">
        <v>1</v>
      </c>
      <c r="B3" s="67" t="str">
        <f>'AUTOS  NOTA 322'!B2:C2</f>
        <v>195733103001-2024-00004-00</v>
      </c>
      <c r="C3" s="67"/>
    </row>
    <row r="4" spans="1:3" x14ac:dyDescent="0.35">
      <c r="A4" s="5" t="s">
        <v>2</v>
      </c>
      <c r="B4" s="67" t="str">
        <f>'AUTOS  NOTA 322'!B3:C3</f>
        <v xml:space="preserve"> JUZGADO CIVIL DEL CIRCUITO DE PUERTO TEJADA, CAUCA </v>
      </c>
      <c r="C4" s="67"/>
    </row>
    <row r="5" spans="1:3" x14ac:dyDescent="0.35">
      <c r="A5" s="5" t="s">
        <v>3</v>
      </c>
      <c r="B5" s="67" t="str">
        <f>'AUTOS  NOTA 322'!B4:C4</f>
        <v>1. Allianz Seguros S.A.
2. Silvio Alenio Oliveros Sánchez, C.C. No. 1.086.194.579 (conductor)
3. Dadier Enrique Oliveros Estupiñan, C.C. No. 94.508.021 (propietario)</v>
      </c>
      <c r="C5" s="67"/>
    </row>
    <row r="6" spans="1:3" ht="15" customHeight="1" x14ac:dyDescent="0.35">
      <c r="A6" s="5" t="s">
        <v>4</v>
      </c>
      <c r="B6" s="67" t="str">
        <f>'AUTOS  NOTA 322'!B5:C5</f>
        <v xml:space="preserve">1. Diego Armando Reyes Ituyán, C.C. No. No.1.130.946.150 (víctima directa)
2. Blanca Doris Ituyán Astudillo, C.C. No. 34.600.653 (madre de la vítima directa) 
</v>
      </c>
      <c r="C6" s="67"/>
    </row>
    <row r="7" spans="1:3" ht="15" customHeight="1" x14ac:dyDescent="0.35">
      <c r="A7" s="5" t="s">
        <v>5</v>
      </c>
      <c r="B7" s="67" t="str">
        <f>'AUTOS  NOTA 322'!B6:C6</f>
        <v>DEMANDA DIRECTA</v>
      </c>
      <c r="C7" s="67"/>
    </row>
    <row r="8" spans="1:3" ht="15" customHeight="1" x14ac:dyDescent="0.35">
      <c r="A8" s="30" t="s">
        <v>35</v>
      </c>
      <c r="B8" s="67" t="str">
        <f>'AUTOS  NOTA 322'!B7:C8</f>
        <v>Diego Armando Reyes Ituyán</v>
      </c>
      <c r="C8" s="67"/>
    </row>
    <row r="9" spans="1:3" ht="19" customHeight="1" x14ac:dyDescent="0.35">
      <c r="A9" s="5" t="s">
        <v>104</v>
      </c>
      <c r="B9" s="67"/>
      <c r="C9" s="67"/>
    </row>
    <row r="10" spans="1:3" x14ac:dyDescent="0.35">
      <c r="A10" s="7" t="s">
        <v>88</v>
      </c>
      <c r="B10" s="124">
        <f>'AUTOS NOTA 324'!B20:C20</f>
        <v>472435208</v>
      </c>
      <c r="C10" s="124"/>
    </row>
    <row r="11" spans="1:3" x14ac:dyDescent="0.35">
      <c r="A11" s="7" t="s">
        <v>105</v>
      </c>
      <c r="B11" s="125">
        <f>'AUTOS NOTA 324'!B39:C39</f>
        <v>16666</v>
      </c>
      <c r="C11" s="67"/>
    </row>
    <row r="12" spans="1:3" ht="29" x14ac:dyDescent="0.35">
      <c r="A12" s="7" t="s">
        <v>106</v>
      </c>
      <c r="B12" s="122"/>
      <c r="C12" s="123"/>
    </row>
    <row r="13" spans="1:3" ht="43.5" x14ac:dyDescent="0.35">
      <c r="A13" s="5" t="s">
        <v>107</v>
      </c>
      <c r="B13" s="67"/>
      <c r="C13" s="67"/>
    </row>
    <row r="14" spans="1:3" ht="43.5" x14ac:dyDescent="0.35">
      <c r="A14" s="5" t="s">
        <v>108</v>
      </c>
      <c r="B14" s="67"/>
      <c r="C14" s="67"/>
    </row>
    <row r="15" spans="1:3" x14ac:dyDescent="0.35">
      <c r="A15" s="5" t="s">
        <v>109</v>
      </c>
      <c r="B15" s="6"/>
      <c r="C15" s="6"/>
    </row>
    <row r="16" spans="1:3" x14ac:dyDescent="0.35">
      <c r="A16" s="7" t="s">
        <v>110</v>
      </c>
      <c r="B16" s="67"/>
      <c r="C16" s="67"/>
    </row>
    <row r="17" spans="1:3" x14ac:dyDescent="0.35">
      <c r="A17" s="6" t="s">
        <v>111</v>
      </c>
      <c r="B17" s="123"/>
      <c r="C17" s="12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112</v>
      </c>
      <c r="C1" s="9" t="s">
        <v>44</v>
      </c>
      <c r="D1" s="9" t="s">
        <v>113</v>
      </c>
      <c r="E1" s="3" t="s">
        <v>50</v>
      </c>
      <c r="F1" s="2" t="s">
        <v>82</v>
      </c>
      <c r="G1" s="4">
        <v>0</v>
      </c>
      <c r="H1" t="s">
        <v>18</v>
      </c>
      <c r="I1" t="s">
        <v>114</v>
      </c>
      <c r="K1" t="s">
        <v>115</v>
      </c>
      <c r="L1" s="29" t="s">
        <v>116</v>
      </c>
      <c r="M1" t="s">
        <v>117</v>
      </c>
      <c r="N1" t="s">
        <v>82</v>
      </c>
      <c r="O1" t="s">
        <v>118</v>
      </c>
    </row>
    <row r="2" spans="1:15" x14ac:dyDescent="0.35">
      <c r="A2" t="s">
        <v>117</v>
      </c>
      <c r="B2" t="s">
        <v>119</v>
      </c>
      <c r="C2" t="s">
        <v>120</v>
      </c>
      <c r="D2" s="2" t="s">
        <v>121</v>
      </c>
      <c r="E2" s="1" t="s">
        <v>122</v>
      </c>
      <c r="F2" s="2" t="s">
        <v>123</v>
      </c>
      <c r="G2" s="4">
        <v>0.7</v>
      </c>
      <c r="H2" t="s">
        <v>124</v>
      </c>
      <c r="I2" t="s">
        <v>125</v>
      </c>
      <c r="K2" t="s">
        <v>6</v>
      </c>
      <c r="L2" s="29" t="s">
        <v>126</v>
      </c>
      <c r="M2" t="s">
        <v>127</v>
      </c>
      <c r="N2" t="s">
        <v>84</v>
      </c>
      <c r="O2" t="s">
        <v>119</v>
      </c>
    </row>
    <row r="3" spans="1:15" x14ac:dyDescent="0.35">
      <c r="A3" t="s">
        <v>127</v>
      </c>
      <c r="C3" t="s">
        <v>128</v>
      </c>
      <c r="D3" s="2" t="s">
        <v>129</v>
      </c>
      <c r="E3" s="1" t="s">
        <v>130</v>
      </c>
      <c r="F3" s="2" t="s">
        <v>84</v>
      </c>
      <c r="G3" s="4">
        <v>0.3</v>
      </c>
      <c r="H3" t="s">
        <v>131</v>
      </c>
      <c r="I3" t="s">
        <v>132</v>
      </c>
      <c r="L3" s="29" t="s">
        <v>8</v>
      </c>
      <c r="M3" t="s">
        <v>133</v>
      </c>
      <c r="N3" t="s">
        <v>123</v>
      </c>
    </row>
    <row r="4" spans="1:15" x14ac:dyDescent="0.35">
      <c r="A4" t="s">
        <v>133</v>
      </c>
      <c r="C4" t="s">
        <v>134</v>
      </c>
      <c r="E4" s="1" t="s">
        <v>135</v>
      </c>
      <c r="H4" t="s">
        <v>136</v>
      </c>
      <c r="I4" t="s">
        <v>137</v>
      </c>
      <c r="L4" t="s">
        <v>138</v>
      </c>
    </row>
    <row r="5" spans="1:15" x14ac:dyDescent="0.35">
      <c r="A5" t="s">
        <v>139</v>
      </c>
      <c r="E5" s="1" t="s">
        <v>140</v>
      </c>
      <c r="H5" t="s">
        <v>141</v>
      </c>
      <c r="I5" t="s">
        <v>142</v>
      </c>
      <c r="L5" s="29" t="s">
        <v>143</v>
      </c>
    </row>
    <row r="6" spans="1:15" x14ac:dyDescent="0.35">
      <c r="E6" s="1" t="s">
        <v>144</v>
      </c>
      <c r="I6" t="s">
        <v>145</v>
      </c>
      <c r="L6" s="29" t="s">
        <v>146</v>
      </c>
    </row>
    <row r="7" spans="1:15" x14ac:dyDescent="0.35">
      <c r="E7" s="1" t="s">
        <v>147</v>
      </c>
      <c r="I7" t="s">
        <v>148</v>
      </c>
      <c r="L7" s="29" t="s">
        <v>149</v>
      </c>
    </row>
    <row r="8" spans="1:15" x14ac:dyDescent="0.35">
      <c r="E8" s="1" t="s">
        <v>150</v>
      </c>
      <c r="L8" s="29" t="s">
        <v>91</v>
      </c>
    </row>
    <row r="9" spans="1:15" x14ac:dyDescent="0.35">
      <c r="L9" s="29" t="s">
        <v>151</v>
      </c>
    </row>
    <row r="10" spans="1:15" x14ac:dyDescent="0.35">
      <c r="L10" s="29" t="s">
        <v>152</v>
      </c>
    </row>
    <row r="11" spans="1:15" x14ac:dyDescent="0.35">
      <c r="L11" s="29" t="s">
        <v>153</v>
      </c>
    </row>
    <row r="12" spans="1:15" x14ac:dyDescent="0.35">
      <c r="L12" s="29" t="s">
        <v>154</v>
      </c>
    </row>
    <row r="13" spans="1:15" x14ac:dyDescent="0.35">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3.xml><?xml version="1.0" encoding="utf-8"?>
<ds:datastoreItem xmlns:ds="http://schemas.openxmlformats.org/officeDocument/2006/customXml" ds:itemID="{F45074D7-AEE7-4C2E-9709-DA873087EC2C}">
  <ds:schemaRefs>
    <ds:schemaRef ds:uri="39c72b90-33f0-47a8-93a0-b0e80e69708d"/>
    <ds:schemaRef ds:uri="http://schemas.microsoft.com/office/infopath/2007/PartnerControls"/>
    <ds:schemaRef ds:uri="http://schemas.microsoft.com/office/2006/documentManagement/types"/>
    <ds:schemaRef ds:uri="http://schemas.openxmlformats.org/package/2006/metadata/core-properties"/>
    <ds:schemaRef ds:uri="55bf16b8-db60-4153-a954-9d3ee6a964fe"/>
    <ds:schemaRef ds:uri="http://schemas.microsoft.com/office/2006/metadata/properties"/>
    <ds:schemaRef ds:uri="http://www.w3.org/XML/1998/namespace"/>
    <ds:schemaRef ds:uri="http://purl.org/dc/term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asus</cp:lastModifiedBy>
  <cp:revision/>
  <dcterms:created xsi:type="dcterms:W3CDTF">2020-12-07T14:41:17Z</dcterms:created>
  <dcterms:modified xsi:type="dcterms:W3CDTF">2024-03-14T16:34:26Z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