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0db034f32b59695d/Documentos/GHA/LITIGIOS BOGOTÁ/ALLIANZ/JESSICA LARA ALMANZA/"/>
    </mc:Choice>
  </mc:AlternateContent>
  <xr:revisionPtr revIDLastSave="5" documentId="8_{34A727F4-545A-483F-AF85-FF1986B73C9B}" xr6:coauthVersionLast="47" xr6:coauthVersionMax="47" xr10:uidLastSave="{7442667F-6AFB-4AC9-BA00-799B3F54F4E6}"/>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20" i="8"/>
  <c r="B39" i="8" s="1"/>
  <c r="B10" i="9" l="1"/>
  <c r="B2" i="8" l="1"/>
  <c r="B2" i="9" s="1"/>
  <c r="B8" i="9" l="1"/>
  <c r="B7" i="9"/>
  <c r="B6" i="9"/>
  <c r="B5" i="9"/>
  <c r="B4" i="9"/>
  <c r="B3" i="9"/>
  <c r="B8" i="8"/>
  <c r="B7" i="8"/>
  <c r="B5" i="8"/>
  <c r="B4" i="8"/>
  <c r="B3" i="8"/>
  <c r="B8" i="7"/>
  <c r="B4" i="7" l="1"/>
  <c r="B5" i="7"/>
  <c r="B6" i="7"/>
  <c r="B7" i="7"/>
  <c r="B3" i="7"/>
  <c r="B9" i="8"/>
  <c r="B11" i="9" l="1"/>
</calcChain>
</file>

<file path=xl/sharedStrings.xml><?xml version="1.0" encoding="utf-8"?>
<sst xmlns="http://schemas.openxmlformats.org/spreadsheetml/2006/main" count="240" uniqueCount="185">
  <si>
    <t>SOLICITUD DE ANTECEDENTES -ABOGADO EXTERNO-</t>
  </si>
  <si>
    <t>Radicado(23 digitos)</t>
  </si>
  <si>
    <t>Juzgado</t>
  </si>
  <si>
    <t>Demandado</t>
  </si>
  <si>
    <t xml:space="preserve">Demandante </t>
  </si>
  <si>
    <t>Tipo de vinculacion compañía</t>
  </si>
  <si>
    <t>DEMANDA DIRECTA</t>
  </si>
  <si>
    <t>PERDIDA PARCIAL DAÑOS</t>
  </si>
  <si>
    <t>INTERVINIENTE -Nombre de lesionado o muerto (s) del proceso</t>
  </si>
  <si>
    <t xml:space="preserve">Numero de identificacion </t>
  </si>
  <si>
    <t xml:space="preserve">Domicilio </t>
  </si>
  <si>
    <t>BOGOTÁ, D.C</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</si>
  <si>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</si>
  <si>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</si>
  <si>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</si>
  <si>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</si>
  <si>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</si>
  <si>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</si>
  <si>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</si>
  <si>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</si>
  <si>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</si>
  <si>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</si>
  <si>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</si>
  <si>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</si>
  <si>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</si>
  <si>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</si>
  <si>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</si>
  <si>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</si>
  <si>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</si>
  <si>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</si>
  <si>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</si>
  <si>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</si>
  <si>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</si>
  <si>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</si>
  <si>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</si>
  <si>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</si>
  <si>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</si>
  <si>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</si>
  <si>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</si>
  <si>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</si>
  <si>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</si>
  <si>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</si>
  <si>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</si>
  <si>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</si>
  <si>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</si>
  <si>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</si>
  <si>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</si>
  <si>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</si>
  <si>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</si>
  <si>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</si>
  <si>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</si>
  <si>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</si>
  <si>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</si>
  <si>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</si>
  <si>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</si>
  <si>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</si>
  <si>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</si>
  <si>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</si>
  <si>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</si>
  <si>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</si>
  <si>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</si>
  <si>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</si>
  <si>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</si>
  <si>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</si>
  <si>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</si>
  <si>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</si>
  <si>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</si>
  <si>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</si>
  <si>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</si>
  <si>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</si>
  <si>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</si>
  <si>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</si>
  <si>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</si>
  <si>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</si>
  <si>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</si>
  <si>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</si>
  <si>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</si>
  <si>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</si>
  <si>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</si>
  <si>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</si>
  <si>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</si>
  <si>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</si>
  <si>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</si>
  <si>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</si>
  <si>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</si>
  <si>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</si>
  <si>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</si>
  <si>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</si>
  <si>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</si>
  <si>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</si>
  <si>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</si>
  <si>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</si>
  <si>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</si>
  <si>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</si>
  <si>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</si>
  <si>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</si>
  <si>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</si>
  <si>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</si>
  <si>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</si>
  <si>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</si>
  <si>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</si>
  <si>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</si>
  <si>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</si>
  <si>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</si>
  <si>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</si>
  <si>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</si>
  <si>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</si>
  <si>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</si>
  <si>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</si>
  <si>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</si>
  <si>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</si>
  <si>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</si>
  <si>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</si>
  <si>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</si>
  <si>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</si>
  <si>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</si>
  <si>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</si>
  <si>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</si>
  <si>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</si>
  <si>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</si>
  <si>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</si>
  <si>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</si>
  <si>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</si>
  <si>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</si>
  <si>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</si>
  <si>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</si>
  <si>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</si>
  <si>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</si>
  <si>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</si>
  <si>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</si>
  <si>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</si>
  <si>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</si>
  <si>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</si>
  <si>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</si>
  <si>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</si>
  <si>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</si>
  <si>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</si>
  <si>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</si>
  <si>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</si>
  <si>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</si>
  <si>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</si>
  <si>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</si>
  <si>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</si>
  <si>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</si>
  <si>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</si>
  <si>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</si>
  <si>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</si>
  <si>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</si>
  <si>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</si>
  <si>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</si>
  <si>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</si>
  <si>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</si>
  <si>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</si>
  <si>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PÉRDIDA PARCIAL HURTO</t>
  </si>
  <si>
    <t>PÉRDIDA TOTAL DAÑOS</t>
  </si>
  <si>
    <t>SUSTRACCIÓN TOTAL</t>
  </si>
  <si>
    <t>NO APLICA</t>
  </si>
  <si>
    <t xml:space="preserve">110013103033202300540000
</t>
  </si>
  <si>
    <t>Juzgado Treinta y Tres (33) Civil del Circuito de Bogotá</t>
  </si>
  <si>
    <t xml:space="preserve">Allianz Seguros S.A. y Manuel José Salamanca Coronado </t>
  </si>
  <si>
    <t xml:space="preserve">Jessica Milena Lara Almanza (víctima), Gloria Mercedes Almanza Rodríguez (madre), Salomon Lara Padilla (padre), Daniela Katerin Lara Almanza (hermana), Jenny Stefany Lara Almanza (hermana), Martina Aldana Lara (sobrina) y María José Pulido Lara (sobrina). </t>
  </si>
  <si>
    <t>Jessica Milena Lara Almanza</t>
  </si>
  <si>
    <t>l.almais2003@gmail.com</t>
  </si>
  <si>
    <t>Soltera</t>
  </si>
  <si>
    <t>Marzo 20 de 1991</t>
  </si>
  <si>
    <t>30 años</t>
  </si>
  <si>
    <t>No aplica, se trata de un caso de lesiones</t>
  </si>
  <si>
    <t xml:space="preserve">Ingeniera Ambiental </t>
  </si>
  <si>
    <t>Dos</t>
  </si>
  <si>
    <t>Agosto 15 de 2021</t>
  </si>
  <si>
    <t>Continautos S.A.S.</t>
  </si>
  <si>
    <t>022436897/1367</t>
  </si>
  <si>
    <t>JNR568</t>
  </si>
  <si>
    <t>Marzo 28 de 2023</t>
  </si>
  <si>
    <t>Mayo 29 de 2023</t>
  </si>
  <si>
    <t>Enero 30 de 2024</t>
  </si>
  <si>
    <t>Febrero 13 de 2024</t>
  </si>
  <si>
    <t>Marzo 14 de 2024</t>
  </si>
  <si>
    <t>22436897-1367</t>
  </si>
  <si>
    <t>Desde las 00:00 horas del 22/12/2020 hasta las 24:00 horas del 21/12/2021.</t>
  </si>
  <si>
    <t>SINIESTRO   104799173 LEGIS APJ32251</t>
  </si>
  <si>
    <t xml:space="preserve">1. El 15 de agosto de 2021, se presentó cerca al peaje de la vía que de La Calera conduce a Bogotá, la señora Jessica Milena Lara Almanza se desplazaba por la berma derecha de la vía cuando fue arrollada por el vehículo de placas JNR-568, que era conducido por Manuel José Salamanca Coronado.
2. A través del Informe Policial de Accidente de Tránsito No. A001339752 se atribuyó como causa probable de accidente de tránsito la hipótesis No. 157: "Otra". Sin embargo, aquí se precisa que "se perdió  la maniobrabilidad del vehículo". 
3. Como consecuencia del accidente, Jessica Milena Lara sufrió trauma craneoencefálico, tórax, extreminades y cadera. 
4. Mediante reconocimiento médico legal de Instituto Nacional de Medicina Legal y Ciencias Forences determinaron 130 días de incapacidad médico legal. 
5. Así mismo, la Junta Regional de Calificación de Invalidez de Bogotá dictaminó pérdida de capacidad laboral del 23,90 % a la señora Lara Almanza. </t>
  </si>
  <si>
    <t xml:space="preserve">La contingencia se califica como PROBABLE
La Póliza de Autos Clónico No. 0224366897/1367, cuyos asegurado es el señor Manuel José Salamanca Coronado, presta cobertura material y temporal, de conformidad con los hechos y pretensiones expuestas en el líbelo de la demanda. Frente a la cobertura temporal, debe señalarse que la ocurrencia del accidente de tránsito (15 de agosto de 2021) se encuentra dentro de la delimitación temporal de la Póliza en mención comprendida desde el 22 de diciembre de 2020 hasta el 21 de diciembre de 2021, bajo la modalidad de ocurrencia. Aunado a ello, presta cobertura material en tanto ampara la responsabilidad civil extracontractual, pretensión que se le endilga al extremo pasivo.
Por otro lado, frente a la responsabilidad del asegurado, debe mencionarse que está demostrada su responsabilidad en la ocurrencia del accidente de tránsito a partir de lo consignado en el Informe Policial de Accidente de Tránsito, en el que se indicó como causa probable del accidente la causal 157 “conductor VH1 pierde la maniobrabilidad del vehículo”, atribuible al señor Manuel José Salamanca. Así mismo, es necesario recordar que la responsabilidad civil extracontractual por  actividades peligrosas prevista en el artículo 2356 del Código Civil, tiene un régimen de culpa presunta.  Es decir, que hay una presunción de culpa en cabeza de quien ejerce una actividad peligrosa, como lo es  la conducción de un vehículo.  En ese sentido,  basta con que la víctima pruebe que quien ejercía  la actividad peligrosa fue quien generó el daño, pruebe el perjuicio en sí mismo y la relación de causalidad entre ambos, para que se predique la responsabilidad  en cabeza de quien ejerció la actividad peligrosa. Teniendo en cuenta que las pruebas que obran en el expediente acreditan los tres elementos de responsabilidad por actividad peligrosa, se presume la culpa  en cabeza del conductor del vehículo asegurado y por sustracción de materia, también está probada la responsabilidad de  la compañía de seguros.  Lo anterior, sin perjuicio del carácter contingente del proceso. </t>
  </si>
  <si>
    <t xml:space="preserve">Como liquidación objetiva de perjuicios se llegó a $259,402,668. Lo anterior, con base en los siguientes fundamentos jurídicos:
1.	Daño Moral: Se tomó como daño moral la suma de $28.000.000 para  la víctima directa Jessica Milena Almanza, $28,000,000 para la madre de la víctima y $28,000,000 para el padre de la víctima. Así mismo, se reconocerá $14,000,000 a la hermana de la víctima. Este valor se fijó teniendo en cuenta que la jurisprudencia de la Corte Suprema de Justicia (Sentencia del 23/05/2018, MP: Aroldo Wilson Quiroz) ha establecido que en caso de pérdida de capacidad laboral mayor al 50 % de un familiar de primer grado de consanguinidad o afinidad se les debe reconocer por daño moral la suma de $60.000.000 a cada uno. Sin embargo, como en este caso la señora Almanza sufrió una pérdida de capacidad laboral equivalente al 23,8 % que sufrió con ocasión al accidente de tránsito, establecido por la Junta Regional de Calificación de Invalidez de Bogotá.  En ese sentido el valor total a título de daño moral corresponde a $98,000,000.
2.	 Daño a la vida en relación: Se tomó como daño a la vida en relación la suma de $30,000,000, teniendo en cuenta que la señora Jessica Milena Almanza sufrió múltiples fracturas y como consecuencia de ello fue dictaminada con el 23,8 % de pérdida de capacidad laboral.   Lo anterior, en atención al criterio jurisprudencial de la Corte Suprema de Justicia en sentencia del 12 de noviembre de 2019 (M.P. Aroldo Wilson Quiroz).  
3.	Lucro cesante: Se reconocerá como lucro cesante la suma de $131,402,668 a título de lucro cesante consolidado y futuro, en aplicación a la fórmula establecida por las altas Cortes. Aunado a lo anterior, para la liquidación del lucro cesante consolidado se debe tener en cuenta que la señora Jessica Milena Almanza tuvo una incapacidad médica de 130 días,  como consecuencia de las lesiones sufridas en el accidente de tránsito. Así mismo, para la liquidación del lucro cesante futuro de la señora Jessica Almanza se debe tener en consideración la PCL de 23,80 % que sufrió con ocasión al accidente de tránsito, establecido por la Junta Regional de Calificación de Invalidez de Bogotá.  En aplicación a la fórmula establecida y en atención los criterios antes expuestos, se reconocerá como lucro cesante futuro y consolidado la suma de $131,402,668. 
4.	Daño emergente: No se reconocerá daño emergente, toda vez que el extremo actor no aportó prueba idóneas, útiles y pertinentes que acrediten que se efectuó algún gasto con ocasión al accidente de tránsito del 15 de agosto de 2021.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$2,720,000, sin aportar prueba idónea que acredite la causación del perjuicio o que acredite la existencia del daño emergente en la suma alegada. Resulta claro que el Demandante incumplió la carga de la prueba a su cargo y, por tanto, no es posible reconocer rubro alguno a título de daño emergente.
</t>
  </si>
  <si>
    <t xml:space="preserve">. Excepciones de fondo frente a la responsabilidad derivada del accidente de tránsito:
1. Inexistencia de responsabilidad a cargo de los demandados por la falta de acreditación del nexo causal.
2.Tasación exorbitante del lucro cesante.
4. Improcedencia de reconocimiento de daño emergente. 
5. Tasación exorbitante de daño moral.
6. Tasación exorbitante del daño a la vida en relación al extremo actor. 
7. Génerica o innominada.
II. Excepciones de fondo de cara al contrato de seguro:
1. Inexistencia de obligación de indemnizar por incumplimiento de las cargas previstas en el artículo 1077 del Código de Comercio.
2. Riesgos expresamente excluidos en la  Póliza Autos Clónico No. 022436897/1367
3. Carácter meramente indemnizatorio que revisten los contratos de seguros.
4.  En cualquier caso de ninguna forma se podrá exceder el límite del valor asegurado.
5.Genérica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</si>
</sst>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wrapText="1"/>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0" fillId="8"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almais2003@gmail.com" TargetMode="External"/><Relationship Id="rId1" Type="http://schemas.openxmlformats.org/officeDocument/2006/relationships/hyperlink" Target="mailto:diegolc21@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x14ac:dyDescent="0.25">
      <c r="A2" s="5" t="s">
        <v>1</v>
      </c>
      <c r="B2" s="61" t="s">
        <v>157</v>
      </c>
      <c r="C2" s="62"/>
    </row>
    <row r="3" spans="1:3" x14ac:dyDescent="0.25">
      <c r="A3" s="5" t="s">
        <v>2</v>
      </c>
      <c r="B3" s="57" t="s">
        <v>158</v>
      </c>
      <c r="C3" s="58"/>
    </row>
    <row r="4" spans="1:3" x14ac:dyDescent="0.25">
      <c r="A4" s="5" t="s">
        <v>3</v>
      </c>
      <c r="B4" s="57" t="s">
        <v>159</v>
      </c>
      <c r="C4" s="58"/>
    </row>
    <row r="5" spans="1:3" ht="31.5" customHeight="1" x14ac:dyDescent="0.25">
      <c r="A5" s="5" t="s">
        <v>4</v>
      </c>
      <c r="B5" s="57" t="s">
        <v>160</v>
      </c>
      <c r="C5" s="58"/>
    </row>
    <row r="6" spans="1:3" x14ac:dyDescent="0.25">
      <c r="A6" s="5" t="s">
        <v>5</v>
      </c>
      <c r="B6" s="52" t="s">
        <v>6</v>
      </c>
      <c r="C6" s="52"/>
    </row>
    <row r="7" spans="1:3" x14ac:dyDescent="0.25">
      <c r="A7" s="27">
        <v>0</v>
      </c>
      <c r="B7" s="57" t="s">
        <v>118</v>
      </c>
      <c r="C7" s="58" t="s">
        <v>7</v>
      </c>
    </row>
    <row r="8" spans="1:3" ht="23.1" customHeight="1" x14ac:dyDescent="0.25">
      <c r="A8" s="44" t="s">
        <v>8</v>
      </c>
      <c r="B8" s="64" t="s">
        <v>161</v>
      </c>
      <c r="C8" s="64"/>
    </row>
    <row r="9" spans="1:3" x14ac:dyDescent="0.25">
      <c r="A9" s="28" t="s">
        <v>9</v>
      </c>
      <c r="B9" s="52">
        <v>1020760844</v>
      </c>
      <c r="C9" s="52"/>
    </row>
    <row r="10" spans="1:3" x14ac:dyDescent="0.25">
      <c r="A10" s="28" t="s">
        <v>10</v>
      </c>
      <c r="B10" s="49" t="s">
        <v>11</v>
      </c>
      <c r="C10" s="49"/>
    </row>
    <row r="11" spans="1:3" ht="30" customHeight="1" x14ac:dyDescent="0.25">
      <c r="A11" s="29" t="s">
        <v>12</v>
      </c>
      <c r="B11" s="49">
        <v>3142928808</v>
      </c>
      <c r="C11" s="49"/>
    </row>
    <row r="12" spans="1:3" ht="30" customHeight="1" x14ac:dyDescent="0.25">
      <c r="A12" s="5" t="s">
        <v>13</v>
      </c>
      <c r="B12" s="50" t="s">
        <v>162</v>
      </c>
      <c r="C12" s="51"/>
    </row>
    <row r="13" spans="1:3" x14ac:dyDescent="0.25">
      <c r="A13" s="5" t="s">
        <v>14</v>
      </c>
      <c r="B13" s="52" t="s">
        <v>163</v>
      </c>
      <c r="C13" s="52"/>
    </row>
    <row r="14" spans="1:3" x14ac:dyDescent="0.25">
      <c r="A14" s="5" t="s">
        <v>15</v>
      </c>
      <c r="B14" s="53" t="s">
        <v>164</v>
      </c>
      <c r="C14" s="52"/>
    </row>
    <row r="15" spans="1:3" x14ac:dyDescent="0.25">
      <c r="A15" s="5" t="s">
        <v>16</v>
      </c>
      <c r="B15" s="52" t="s">
        <v>165</v>
      </c>
      <c r="C15" s="52"/>
    </row>
    <row r="16" spans="1:3" x14ac:dyDescent="0.25">
      <c r="A16" s="5" t="s">
        <v>17</v>
      </c>
      <c r="B16" s="52" t="s">
        <v>166</v>
      </c>
      <c r="C16" s="52"/>
    </row>
    <row r="17" spans="1:3" ht="15" customHeight="1" x14ac:dyDescent="0.25">
      <c r="A17" s="5" t="s">
        <v>18</v>
      </c>
      <c r="B17" s="49" t="s">
        <v>126</v>
      </c>
      <c r="C17" s="49"/>
    </row>
    <row r="18" spans="1:3" x14ac:dyDescent="0.25">
      <c r="A18" s="5" t="s">
        <v>19</v>
      </c>
      <c r="B18" s="49" t="s">
        <v>167</v>
      </c>
      <c r="C18" s="49"/>
    </row>
    <row r="19" spans="1:3" ht="18.75" customHeight="1" x14ac:dyDescent="0.25">
      <c r="A19" s="5" t="s">
        <v>20</v>
      </c>
      <c r="B19" s="59">
        <v>2800000</v>
      </c>
      <c r="C19" s="60"/>
    </row>
    <row r="20" spans="1:3" x14ac:dyDescent="0.25">
      <c r="A20" s="5" t="s">
        <v>21</v>
      </c>
      <c r="B20" s="52" t="s">
        <v>168</v>
      </c>
      <c r="C20" s="52"/>
    </row>
    <row r="21" spans="1:3" ht="17.25" customHeight="1" x14ac:dyDescent="0.25">
      <c r="A21" s="5" t="s">
        <v>22</v>
      </c>
      <c r="B21" s="49" t="s">
        <v>150</v>
      </c>
      <c r="C21" s="49"/>
    </row>
    <row r="22" spans="1:3" x14ac:dyDescent="0.25">
      <c r="A22" s="44" t="s">
        <v>23</v>
      </c>
      <c r="B22" s="48" t="s">
        <v>169</v>
      </c>
      <c r="C22" s="48"/>
    </row>
    <row r="23" spans="1:3" x14ac:dyDescent="0.25">
      <c r="A23" s="28" t="s">
        <v>24</v>
      </c>
      <c r="B23" s="47" t="s">
        <v>173</v>
      </c>
      <c r="C23" s="45"/>
    </row>
    <row r="24" spans="1:3" x14ac:dyDescent="0.25">
      <c r="A24" s="28" t="s">
        <v>25</v>
      </c>
      <c r="B24" s="47" t="s">
        <v>174</v>
      </c>
      <c r="C24" s="45"/>
    </row>
    <row r="25" spans="1:3" x14ac:dyDescent="0.25">
      <c r="A25" s="63" t="s">
        <v>26</v>
      </c>
      <c r="B25" s="45" t="s">
        <v>181</v>
      </c>
      <c r="C25" s="46"/>
    </row>
    <row r="26" spans="1:3" x14ac:dyDescent="0.25">
      <c r="A26" s="63"/>
      <c r="B26" s="46"/>
      <c r="C26" s="46"/>
    </row>
    <row r="27" spans="1:3" ht="100.5" customHeight="1" x14ac:dyDescent="0.25">
      <c r="A27" s="63"/>
      <c r="B27" s="46"/>
      <c r="C27" s="46"/>
    </row>
    <row r="28" spans="1:3" x14ac:dyDescent="0.25">
      <c r="A28" s="28" t="s">
        <v>27</v>
      </c>
      <c r="B28" s="46" t="s">
        <v>170</v>
      </c>
      <c r="C28" s="46"/>
    </row>
    <row r="29" spans="1:3" x14ac:dyDescent="0.25">
      <c r="A29" s="28" t="s">
        <v>28</v>
      </c>
      <c r="B29" s="46">
        <v>8600151186</v>
      </c>
      <c r="C29" s="46"/>
    </row>
    <row r="30" spans="1:3" x14ac:dyDescent="0.25">
      <c r="A30" s="28" t="s">
        <v>29</v>
      </c>
      <c r="B30" s="46" t="s">
        <v>172</v>
      </c>
      <c r="C30" s="46"/>
    </row>
    <row r="31" spans="1:3" x14ac:dyDescent="0.25">
      <c r="A31" s="28" t="s">
        <v>30</v>
      </c>
      <c r="B31" s="46" t="s">
        <v>171</v>
      </c>
      <c r="C31" s="46"/>
    </row>
    <row r="32" spans="1:3" x14ac:dyDescent="0.25">
      <c r="A32" s="28" t="s">
        <v>31</v>
      </c>
      <c r="B32" s="54" t="s">
        <v>175</v>
      </c>
      <c r="C32" s="55"/>
    </row>
    <row r="33" spans="1:3" x14ac:dyDescent="0.25">
      <c r="A33" s="5" t="s">
        <v>32</v>
      </c>
      <c r="B33" s="53" t="s">
        <v>176</v>
      </c>
      <c r="C33" s="53"/>
    </row>
    <row r="34" spans="1:3" ht="45" x14ac:dyDescent="0.25">
      <c r="A34" s="5" t="s">
        <v>33</v>
      </c>
      <c r="B34" s="53" t="s">
        <v>177</v>
      </c>
      <c r="C34" s="52"/>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C12" r:id="rId1" display="diegolc21@hotmail.com" xr:uid="{7259CEE5-EE16-49B3-A5D8-EB110FCB837D}"/>
    <hyperlink ref="B12" r:id="rId2" xr:uid="{86F6C733-3315-4EF5-B134-471BF359EAEC}"/>
  </hyperlinks>
  <pageMargins left="0.7" right="0.7" top="0.75" bottom="0.75" header="0.3" footer="0.3"/>
  <pageSetup orientation="portrait" r:id="rId3"/>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9" zoomScale="85" zoomScaleNormal="85"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5" t="s">
        <v>34</v>
      </c>
      <c r="B1" s="65"/>
      <c r="C1" s="65"/>
    </row>
    <row r="2" spans="1:3" ht="15.75" customHeight="1" x14ac:dyDescent="0.25">
      <c r="A2" s="20" t="s">
        <v>35</v>
      </c>
      <c r="B2" s="66" t="s">
        <v>180</v>
      </c>
      <c r="C2" s="67"/>
    </row>
    <row r="3" spans="1:3" s="2" customFormat="1" x14ac:dyDescent="0.25">
      <c r="A3" s="5" t="s">
        <v>1</v>
      </c>
      <c r="B3" s="52" t="str">
        <f>'AUTOS  NOTA 322'!B2:C2</f>
        <v xml:space="preserve">110013103033202300540000
</v>
      </c>
      <c r="C3" s="52"/>
    </row>
    <row r="4" spans="1:3" s="2" customFormat="1" x14ac:dyDescent="0.25">
      <c r="A4" s="5" t="s">
        <v>2</v>
      </c>
      <c r="B4" s="52" t="str">
        <f>'AUTOS  NOTA 322'!B3:C3</f>
        <v>Juzgado Treinta y Tres (33) Civil del Circuito de Bogotá</v>
      </c>
      <c r="C4" s="52"/>
    </row>
    <row r="5" spans="1:3" s="2" customFormat="1" x14ac:dyDescent="0.25">
      <c r="A5" s="5" t="s">
        <v>3</v>
      </c>
      <c r="B5" s="52" t="str">
        <f>'AUTOS  NOTA 322'!B4:C4</f>
        <v xml:space="preserve">Allianz Seguros S.A. y Manuel José Salamanca Coronado </v>
      </c>
      <c r="C5" s="52"/>
    </row>
    <row r="6" spans="1:3" s="2" customFormat="1" x14ac:dyDescent="0.25">
      <c r="A6" s="5" t="s">
        <v>4</v>
      </c>
      <c r="B6" s="52"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52"/>
    </row>
    <row r="7" spans="1:3" s="2" customFormat="1" x14ac:dyDescent="0.25">
      <c r="A7" s="5" t="s">
        <v>5</v>
      </c>
      <c r="B7" s="52" t="str">
        <f>'AUTOS  NOTA 322'!B6:C6</f>
        <v>DEMANDA DIRECTA</v>
      </c>
      <c r="C7" s="52"/>
    </row>
    <row r="8" spans="1:3" s="2" customFormat="1" x14ac:dyDescent="0.25">
      <c r="A8" s="31" t="s">
        <v>36</v>
      </c>
      <c r="B8" s="52" t="str">
        <f>'AUTOS  NOTA 322'!B7:C8</f>
        <v>Jessica Milena Lara Almanza</v>
      </c>
      <c r="C8" s="52"/>
    </row>
    <row r="9" spans="1:3" x14ac:dyDescent="0.25">
      <c r="A9" s="20" t="s">
        <v>37</v>
      </c>
      <c r="B9" s="52" t="s">
        <v>178</v>
      </c>
      <c r="C9" s="52"/>
    </row>
    <row r="10" spans="1:3" x14ac:dyDescent="0.25">
      <c r="A10" s="20" t="s">
        <v>38</v>
      </c>
      <c r="B10" s="52" t="s">
        <v>118</v>
      </c>
      <c r="C10" s="52"/>
    </row>
    <row r="11" spans="1:3" x14ac:dyDescent="0.25">
      <c r="A11" s="20" t="s">
        <v>40</v>
      </c>
      <c r="B11" s="80">
        <v>4000000000</v>
      </c>
      <c r="C11" s="81"/>
    </row>
    <row r="12" spans="1:3" x14ac:dyDescent="0.25">
      <c r="A12" s="20" t="s">
        <v>41</v>
      </c>
      <c r="B12" s="80">
        <v>0</v>
      </c>
      <c r="C12" s="81"/>
    </row>
    <row r="13" spans="1:3" x14ac:dyDescent="0.25">
      <c r="A13" s="20" t="s">
        <v>42</v>
      </c>
      <c r="B13" s="57" t="s">
        <v>119</v>
      </c>
      <c r="C13" s="58"/>
    </row>
    <row r="14" spans="1:3" x14ac:dyDescent="0.25">
      <c r="A14" s="20" t="s">
        <v>43</v>
      </c>
      <c r="B14" s="49" t="s">
        <v>179</v>
      </c>
      <c r="C14" s="52"/>
    </row>
    <row r="15" spans="1:3" x14ac:dyDescent="0.25">
      <c r="A15" s="20" t="s">
        <v>44</v>
      </c>
      <c r="B15" s="52" t="s">
        <v>114</v>
      </c>
      <c r="C15" s="52"/>
    </row>
    <row r="16" spans="1:3" x14ac:dyDescent="0.25">
      <c r="A16" s="20" t="s">
        <v>45</v>
      </c>
      <c r="B16" s="52" t="s">
        <v>114</v>
      </c>
      <c r="C16" s="52"/>
    </row>
    <row r="17" spans="1:3" x14ac:dyDescent="0.25">
      <c r="A17" s="82" t="s">
        <v>46</v>
      </c>
      <c r="B17" s="52" t="s">
        <v>136</v>
      </c>
      <c r="C17" s="52"/>
    </row>
    <row r="18" spans="1:3" x14ac:dyDescent="0.25">
      <c r="A18" s="83"/>
      <c r="B18" s="10" t="s">
        <v>47</v>
      </c>
      <c r="C18" s="10" t="s">
        <v>48</v>
      </c>
    </row>
    <row r="19" spans="1:3" x14ac:dyDescent="0.25">
      <c r="A19" s="83"/>
      <c r="B19" s="6" t="s">
        <v>49</v>
      </c>
      <c r="C19" s="6"/>
    </row>
    <row r="20" spans="1:3" x14ac:dyDescent="0.25">
      <c r="A20" s="83"/>
      <c r="B20" s="6"/>
      <c r="C20" s="6"/>
    </row>
    <row r="21" spans="1:3" x14ac:dyDescent="0.25">
      <c r="A21" s="84"/>
      <c r="B21" s="6"/>
      <c r="C21" s="6"/>
    </row>
    <row r="22" spans="1:3" x14ac:dyDescent="0.25">
      <c r="A22" s="20" t="s">
        <v>50</v>
      </c>
      <c r="B22" s="52"/>
      <c r="C22" s="52"/>
    </row>
    <row r="23" spans="1:3" x14ac:dyDescent="0.25">
      <c r="A23" s="20" t="s">
        <v>51</v>
      </c>
      <c r="B23" s="66"/>
      <c r="C23" s="67"/>
    </row>
    <row r="24" spans="1:3" x14ac:dyDescent="0.25">
      <c r="A24" s="20" t="s">
        <v>52</v>
      </c>
      <c r="B24" s="52"/>
      <c r="C24" s="52"/>
    </row>
    <row r="25" spans="1:3" x14ac:dyDescent="0.25">
      <c r="A25" s="20" t="s">
        <v>53</v>
      </c>
      <c r="B25" s="52"/>
      <c r="C25" s="52"/>
    </row>
    <row r="26" spans="1:3" x14ac:dyDescent="0.25">
      <c r="A26" s="20" t="s">
        <v>54</v>
      </c>
      <c r="B26" s="52"/>
      <c r="C26" s="52"/>
    </row>
    <row r="27" spans="1:3" x14ac:dyDescent="0.25">
      <c r="A27" s="19" t="s">
        <v>55</v>
      </c>
      <c r="B27" s="52"/>
      <c r="C27" s="52"/>
    </row>
    <row r="28" spans="1:3" x14ac:dyDescent="0.25">
      <c r="A28" s="68" t="s">
        <v>56</v>
      </c>
      <c r="B28" s="68"/>
      <c r="C28" s="68"/>
    </row>
    <row r="29" spans="1:3" x14ac:dyDescent="0.25">
      <c r="A29" s="78" t="s">
        <v>57</v>
      </c>
      <c r="B29" s="79"/>
      <c r="C29" s="11"/>
    </row>
    <row r="30" spans="1:3" x14ac:dyDescent="0.25">
      <c r="A30" s="78" t="s">
        <v>58</v>
      </c>
      <c r="B30" s="79"/>
      <c r="C30" s="11"/>
    </row>
    <row r="31" spans="1:3" x14ac:dyDescent="0.25">
      <c r="A31" s="78" t="s">
        <v>59</v>
      </c>
      <c r="B31" s="79"/>
      <c r="C31" s="12"/>
    </row>
    <row r="32" spans="1:3" x14ac:dyDescent="0.25">
      <c r="A32" s="78" t="s">
        <v>60</v>
      </c>
      <c r="B32" s="79"/>
      <c r="C32" s="11"/>
    </row>
    <row r="33" spans="1:3" x14ac:dyDescent="0.25">
      <c r="A33" s="78" t="s">
        <v>61</v>
      </c>
      <c r="B33" s="79"/>
      <c r="C33" s="11"/>
    </row>
    <row r="34" spans="1:3" x14ac:dyDescent="0.25">
      <c r="A34" s="78" t="s">
        <v>62</v>
      </c>
      <c r="B34" s="79"/>
      <c r="C34" s="13"/>
    </row>
    <row r="35" spans="1:3" x14ac:dyDescent="0.25">
      <c r="A35" s="69" t="s">
        <v>63</v>
      </c>
      <c r="B35" s="70"/>
      <c r="C35" s="14"/>
    </row>
    <row r="36" spans="1:3" x14ac:dyDescent="0.25">
      <c r="A36" s="69" t="s">
        <v>64</v>
      </c>
      <c r="B36" s="70"/>
      <c r="C36" s="15"/>
    </row>
    <row r="37" spans="1:3" x14ac:dyDescent="0.25">
      <c r="A37" s="71" t="s">
        <v>65</v>
      </c>
      <c r="B37" s="72"/>
      <c r="C37" s="15"/>
    </row>
    <row r="38" spans="1:3" x14ac:dyDescent="0.25">
      <c r="A38" s="73"/>
      <c r="B38" s="74"/>
      <c r="C38" s="15"/>
    </row>
    <row r="39" spans="1:3" x14ac:dyDescent="0.25">
      <c r="A39" s="75"/>
      <c r="B39" s="76"/>
      <c r="C39" s="15"/>
    </row>
    <row r="40" spans="1:3" x14ac:dyDescent="0.25">
      <c r="A40" s="77" t="s">
        <v>66</v>
      </c>
      <c r="B40" s="77"/>
      <c r="C40" s="77"/>
    </row>
    <row r="41" spans="1:3" x14ac:dyDescent="0.25">
      <c r="A41" s="17" t="s">
        <v>67</v>
      </c>
      <c r="B41" s="18"/>
      <c r="C41" s="15"/>
    </row>
    <row r="42" spans="1:3" x14ac:dyDescent="0.25">
      <c r="A42" s="69" t="s">
        <v>68</v>
      </c>
      <c r="B42" s="70"/>
      <c r="C42" s="15"/>
    </row>
    <row r="43" spans="1:3" x14ac:dyDescent="0.25">
      <c r="A43" s="69" t="s">
        <v>69</v>
      </c>
      <c r="B43" s="70"/>
      <c r="C43" s="15"/>
    </row>
    <row r="44" spans="1:3" x14ac:dyDescent="0.25">
      <c r="A44" s="17" t="s">
        <v>70</v>
      </c>
      <c r="B44" s="18"/>
      <c r="C44" s="15"/>
    </row>
    <row r="45" spans="1:3" x14ac:dyDescent="0.25">
      <c r="A45" s="17" t="s">
        <v>71</v>
      </c>
      <c r="B45" s="18"/>
      <c r="C45" s="15"/>
    </row>
    <row r="46" spans="1:3" x14ac:dyDescent="0.25">
      <c r="A46" s="69" t="s">
        <v>72</v>
      </c>
      <c r="B46" s="70"/>
      <c r="C46" s="15"/>
    </row>
    <row r="47" spans="1:3" x14ac:dyDescent="0.25">
      <c r="A47" s="17" t="s">
        <v>73</v>
      </c>
      <c r="B47" s="16"/>
      <c r="C47" s="15"/>
    </row>
    <row r="48" spans="1:3" x14ac:dyDescent="0.25">
      <c r="A48" s="69" t="s">
        <v>74</v>
      </c>
      <c r="B48" s="70"/>
      <c r="C48" s="15"/>
    </row>
    <row r="49" spans="1:3" x14ac:dyDescent="0.25">
      <c r="A49" s="69" t="s">
        <v>75</v>
      </c>
      <c r="B49" s="70"/>
      <c r="C49" s="15"/>
    </row>
    <row r="50" spans="1:3" x14ac:dyDescent="0.25">
      <c r="A50" s="69" t="s">
        <v>65</v>
      </c>
      <c r="B50" s="70"/>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40" zoomScale="115" zoomScaleNormal="115" workbookViewId="0">
      <selection activeCell="A41" sqref="A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5" t="s">
        <v>76</v>
      </c>
      <c r="B1" s="65"/>
      <c r="C1" s="65"/>
    </row>
    <row r="2" spans="1:9" ht="15" customHeight="1" x14ac:dyDescent="0.25">
      <c r="A2" s="35" t="s">
        <v>35</v>
      </c>
      <c r="B2" s="89" t="str">
        <f>'AUTOS NOTA 321'!B2:C2</f>
        <v>SINIESTRO   104799173 LEGIS APJ32251</v>
      </c>
      <c r="C2" s="90"/>
    </row>
    <row r="3" spans="1:9" x14ac:dyDescent="0.25">
      <c r="A3" s="36" t="s">
        <v>1</v>
      </c>
      <c r="B3" s="93" t="str">
        <f>'AUTOS  NOTA 322'!B2:C2</f>
        <v xml:space="preserve">110013103033202300540000
</v>
      </c>
      <c r="C3" s="93"/>
    </row>
    <row r="4" spans="1:9" x14ac:dyDescent="0.25">
      <c r="A4" s="36" t="s">
        <v>2</v>
      </c>
      <c r="B4" s="93" t="str">
        <f>'AUTOS  NOTA 322'!B3:C3</f>
        <v>Juzgado Treinta y Tres (33) Civil del Circuito de Bogotá</v>
      </c>
      <c r="C4" s="93"/>
    </row>
    <row r="5" spans="1:9" x14ac:dyDescent="0.25">
      <c r="A5" s="36" t="s">
        <v>3</v>
      </c>
      <c r="B5" s="93" t="str">
        <f>'AUTOS  NOTA 322'!B4:C4</f>
        <v xml:space="preserve">Allianz Seguros S.A. y Manuel José Salamanca Coronado </v>
      </c>
      <c r="C5" s="93"/>
    </row>
    <row r="6" spans="1:9" ht="15" customHeight="1" x14ac:dyDescent="0.25">
      <c r="A6" s="36" t="s">
        <v>4</v>
      </c>
      <c r="B6" s="93"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93"/>
    </row>
    <row r="7" spans="1:9" x14ac:dyDescent="0.25">
      <c r="A7" s="36" t="s">
        <v>5</v>
      </c>
      <c r="B7" s="93" t="str">
        <f>'AUTOS  NOTA 322'!B6:C6</f>
        <v>DEMANDA DIRECTA</v>
      </c>
      <c r="C7" s="93"/>
    </row>
    <row r="8" spans="1:9" x14ac:dyDescent="0.25">
      <c r="A8" s="38" t="s">
        <v>36</v>
      </c>
      <c r="B8" s="93" t="str">
        <f>'AUTOS  NOTA 322'!B7:C8</f>
        <v>Jessica Milena Lara Almanza</v>
      </c>
      <c r="C8" s="93"/>
    </row>
    <row r="9" spans="1:9" ht="30" x14ac:dyDescent="0.25">
      <c r="A9" s="36" t="s">
        <v>77</v>
      </c>
      <c r="B9" s="87">
        <f>SUM(C11,C12,C14,C15,C17)</f>
        <v>548253435</v>
      </c>
      <c r="C9" s="88"/>
    </row>
    <row r="10" spans="1:9" x14ac:dyDescent="0.25">
      <c r="A10" s="94" t="s">
        <v>78</v>
      </c>
      <c r="B10" s="91" t="s">
        <v>79</v>
      </c>
      <c r="C10" s="92"/>
    </row>
    <row r="11" spans="1:9" x14ac:dyDescent="0.25">
      <c r="A11" s="94"/>
      <c r="B11" s="37" t="s">
        <v>80</v>
      </c>
      <c r="C11" s="32">
        <v>249132835</v>
      </c>
    </row>
    <row r="12" spans="1:9" x14ac:dyDescent="0.25">
      <c r="A12" s="94"/>
      <c r="B12" s="37" t="s">
        <v>81</v>
      </c>
      <c r="C12" s="32">
        <v>2720600</v>
      </c>
    </row>
    <row r="13" spans="1:9" x14ac:dyDescent="0.25">
      <c r="A13" s="94"/>
      <c r="B13" s="91"/>
      <c r="C13" s="92"/>
    </row>
    <row r="14" spans="1:9" x14ac:dyDescent="0.25">
      <c r="A14" s="94"/>
      <c r="B14" s="37" t="s">
        <v>82</v>
      </c>
      <c r="C14" s="40">
        <v>250000000</v>
      </c>
    </row>
    <row r="15" spans="1:9" x14ac:dyDescent="0.25">
      <c r="A15" s="94"/>
      <c r="B15" s="37" t="s">
        <v>83</v>
      </c>
      <c r="C15" s="40">
        <v>46400000</v>
      </c>
      <c r="E15" t="s">
        <v>84</v>
      </c>
      <c r="F15" s="22">
        <v>0.7</v>
      </c>
    </row>
    <row r="16" spans="1:9" x14ac:dyDescent="0.25">
      <c r="A16" s="94"/>
      <c r="B16" s="91" t="s">
        <v>85</v>
      </c>
      <c r="C16" s="92"/>
      <c r="E16" t="s">
        <v>86</v>
      </c>
      <c r="F16" s="23">
        <v>0.3</v>
      </c>
      <c r="I16" s="25"/>
    </row>
    <row r="17" spans="1:9" x14ac:dyDescent="0.25">
      <c r="A17" s="94"/>
      <c r="B17" s="37"/>
      <c r="C17" s="41"/>
      <c r="F17" s="26"/>
      <c r="I17" s="25"/>
    </row>
    <row r="18" spans="1:9" ht="23.25" customHeight="1" x14ac:dyDescent="0.25">
      <c r="A18" s="39" t="s">
        <v>87</v>
      </c>
      <c r="B18" s="89" t="s">
        <v>84</v>
      </c>
      <c r="C18" s="90"/>
    </row>
    <row r="19" spans="1:9" ht="60" x14ac:dyDescent="0.25">
      <c r="A19" s="36" t="s">
        <v>88</v>
      </c>
      <c r="B19" s="101" t="s">
        <v>182</v>
      </c>
      <c r="C19" s="102"/>
    </row>
    <row r="20" spans="1:9" ht="15" customHeight="1" x14ac:dyDescent="0.25">
      <c r="A20" s="21" t="s">
        <v>89</v>
      </c>
      <c r="B20" s="98">
        <f>((C22+C23+C25+C26+C30+C28+C32+C34+C29+C33)-C37)*C36*C38</f>
        <v>259402668</v>
      </c>
      <c r="C20" s="98"/>
    </row>
    <row r="21" spans="1:9" x14ac:dyDescent="0.25">
      <c r="A21" s="7" t="s">
        <v>90</v>
      </c>
      <c r="B21" s="103" t="s">
        <v>79</v>
      </c>
      <c r="C21" s="104"/>
    </row>
    <row r="22" spans="1:9" x14ac:dyDescent="0.25">
      <c r="A22" s="85"/>
      <c r="B22" s="37" t="s">
        <v>80</v>
      </c>
      <c r="C22" s="32">
        <v>131402668</v>
      </c>
    </row>
    <row r="23" spans="1:9" x14ac:dyDescent="0.25">
      <c r="A23" s="86"/>
      <c r="B23" s="37" t="s">
        <v>81</v>
      </c>
      <c r="C23" s="32">
        <v>0</v>
      </c>
    </row>
    <row r="24" spans="1:9" x14ac:dyDescent="0.25">
      <c r="A24" s="86"/>
      <c r="B24" s="91" t="s">
        <v>91</v>
      </c>
      <c r="C24" s="92"/>
    </row>
    <row r="25" spans="1:9" x14ac:dyDescent="0.25">
      <c r="A25" s="86"/>
      <c r="B25" s="37" t="s">
        <v>82</v>
      </c>
      <c r="C25" s="32">
        <v>98000000</v>
      </c>
    </row>
    <row r="26" spans="1:9" ht="29.1" customHeight="1" x14ac:dyDescent="0.25">
      <c r="A26" s="86"/>
      <c r="B26" s="37" t="s">
        <v>92</v>
      </c>
      <c r="C26" s="32">
        <v>30000000</v>
      </c>
    </row>
    <row r="27" spans="1:9" x14ac:dyDescent="0.25">
      <c r="A27" s="86"/>
      <c r="B27" s="91" t="s">
        <v>93</v>
      </c>
      <c r="C27" s="92"/>
    </row>
    <row r="28" spans="1:9" x14ac:dyDescent="0.25">
      <c r="A28" s="86"/>
      <c r="B28" s="37" t="s">
        <v>94</v>
      </c>
      <c r="C28" s="32">
        <v>0</v>
      </c>
    </row>
    <row r="29" spans="1:9" x14ac:dyDescent="0.25">
      <c r="A29" s="86"/>
      <c r="B29" s="37" t="s">
        <v>80</v>
      </c>
      <c r="C29" s="32">
        <v>0</v>
      </c>
    </row>
    <row r="30" spans="1:9" x14ac:dyDescent="0.25">
      <c r="A30" s="86"/>
      <c r="B30" s="37" t="s">
        <v>81</v>
      </c>
      <c r="C30" s="32">
        <v>0</v>
      </c>
    </row>
    <row r="31" spans="1:9" x14ac:dyDescent="0.25">
      <c r="A31" s="86"/>
      <c r="B31" s="91" t="s">
        <v>95</v>
      </c>
      <c r="C31" s="92"/>
    </row>
    <row r="32" spans="1:9" x14ac:dyDescent="0.25">
      <c r="A32" s="86"/>
      <c r="B32" s="37"/>
      <c r="C32" s="32"/>
    </row>
    <row r="33" spans="1:3" x14ac:dyDescent="0.25">
      <c r="A33" s="86"/>
      <c r="B33" s="37" t="s">
        <v>80</v>
      </c>
      <c r="C33" s="32">
        <v>0</v>
      </c>
    </row>
    <row r="34" spans="1:3" x14ac:dyDescent="0.25">
      <c r="A34" s="86"/>
      <c r="B34" s="37" t="s">
        <v>81</v>
      </c>
      <c r="C34" s="32">
        <v>0</v>
      </c>
    </row>
    <row r="35" spans="1:3" x14ac:dyDescent="0.25">
      <c r="A35" s="86"/>
      <c r="B35" s="91" t="s">
        <v>96</v>
      </c>
      <c r="C35" s="92"/>
    </row>
    <row r="36" spans="1:3" x14ac:dyDescent="0.25">
      <c r="A36" s="86"/>
      <c r="B36" s="37" t="s">
        <v>97</v>
      </c>
      <c r="C36" s="33">
        <v>1</v>
      </c>
    </row>
    <row r="37" spans="1:3" x14ac:dyDescent="0.25">
      <c r="A37" s="86"/>
      <c r="B37" s="37" t="s">
        <v>41</v>
      </c>
      <c r="C37" s="34">
        <v>0</v>
      </c>
    </row>
    <row r="38" spans="1:3" x14ac:dyDescent="0.25">
      <c r="A38" s="86"/>
      <c r="B38" s="37" t="s">
        <v>98</v>
      </c>
      <c r="C38" s="33">
        <v>1</v>
      </c>
    </row>
    <row r="39" spans="1:3" x14ac:dyDescent="0.25">
      <c r="A39" s="24" t="s">
        <v>99</v>
      </c>
      <c r="B39" s="98">
        <f>IFERROR(B20*(VLOOKUP(B18,E15:F17,2,0)),16666)</f>
        <v>181581867.59999999</v>
      </c>
      <c r="C39" s="98"/>
    </row>
    <row r="40" spans="1:3" ht="93" customHeight="1" x14ac:dyDescent="0.25">
      <c r="A40" s="36" t="s">
        <v>100</v>
      </c>
      <c r="B40" s="99" t="s">
        <v>183</v>
      </c>
      <c r="C40" s="100"/>
    </row>
    <row r="41" spans="1:3" ht="211.5" customHeight="1" x14ac:dyDescent="0.25">
      <c r="A41" s="36" t="s">
        <v>101</v>
      </c>
      <c r="B41" s="96" t="s">
        <v>184</v>
      </c>
      <c r="C41" s="97"/>
    </row>
    <row r="42" spans="1:3" ht="26.1" customHeight="1" x14ac:dyDescent="0.25">
      <c r="A42" s="43" t="s">
        <v>102</v>
      </c>
      <c r="B42" s="43"/>
      <c r="C42" s="43"/>
    </row>
    <row r="43" spans="1:3" x14ac:dyDescent="0.25">
      <c r="A43" s="42" t="s">
        <v>103</v>
      </c>
      <c r="B43" s="95"/>
      <c r="C43" s="95"/>
    </row>
    <row r="44" spans="1:3" ht="41.1" customHeight="1" x14ac:dyDescent="0.25">
      <c r="A44" s="42" t="s">
        <v>104</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5" t="s">
        <v>105</v>
      </c>
      <c r="B1" s="65"/>
      <c r="C1" s="65"/>
    </row>
    <row r="2" spans="1:3" x14ac:dyDescent="0.25">
      <c r="A2" s="20" t="s">
        <v>35</v>
      </c>
      <c r="B2" s="66" t="str">
        <f>'AUTOS NOTA 324'!B2:C2</f>
        <v>SINIESTRO   104799173 LEGIS APJ32251</v>
      </c>
      <c r="C2" s="67"/>
    </row>
    <row r="3" spans="1:3" x14ac:dyDescent="0.25">
      <c r="A3" s="5" t="s">
        <v>1</v>
      </c>
      <c r="B3" s="52" t="str">
        <f>'AUTOS  NOTA 322'!B2:C2</f>
        <v xml:space="preserve">110013103033202300540000
</v>
      </c>
      <c r="C3" s="52"/>
    </row>
    <row r="4" spans="1:3" x14ac:dyDescent="0.25">
      <c r="A4" s="5" t="s">
        <v>2</v>
      </c>
      <c r="B4" s="52" t="str">
        <f>'AUTOS  NOTA 322'!B3:C3</f>
        <v>Juzgado Treinta y Tres (33) Civil del Circuito de Bogotá</v>
      </c>
      <c r="C4" s="52"/>
    </row>
    <row r="5" spans="1:3" x14ac:dyDescent="0.25">
      <c r="A5" s="5" t="s">
        <v>3</v>
      </c>
      <c r="B5" s="52" t="str">
        <f>'AUTOS  NOTA 322'!B4:C4</f>
        <v xml:space="preserve">Allianz Seguros S.A. y Manuel José Salamanca Coronado </v>
      </c>
      <c r="C5" s="52"/>
    </row>
    <row r="6" spans="1:3" ht="15" customHeight="1" x14ac:dyDescent="0.25">
      <c r="A6" s="5" t="s">
        <v>4</v>
      </c>
      <c r="B6" s="52" t="str">
        <f>'AUTOS  NOTA 322'!B5:C5</f>
        <v xml:space="preserve">Jessica Milena Lara Almanza (víctima), Gloria Mercedes Almanza Rodríguez (madre), Salomon Lara Padilla (padre), Daniela Katerin Lara Almanza (hermana), Jenny Stefany Lara Almanza (hermana), Martina Aldana Lara (sobrina) y María José Pulido Lara (sobrina). </v>
      </c>
      <c r="C6" s="52"/>
    </row>
    <row r="7" spans="1:3" ht="15" customHeight="1" x14ac:dyDescent="0.25">
      <c r="A7" s="5" t="s">
        <v>5</v>
      </c>
      <c r="B7" s="52" t="str">
        <f>'AUTOS  NOTA 322'!B6:C6</f>
        <v>DEMANDA DIRECTA</v>
      </c>
      <c r="C7" s="52"/>
    </row>
    <row r="8" spans="1:3" ht="15" customHeight="1" x14ac:dyDescent="0.25">
      <c r="A8" s="31" t="s">
        <v>36</v>
      </c>
      <c r="B8" s="52" t="str">
        <f>'AUTOS  NOTA 322'!B7:C8</f>
        <v>Jessica Milena Lara Almanza</v>
      </c>
      <c r="C8" s="52"/>
    </row>
    <row r="9" spans="1:3" ht="18.95" customHeight="1" x14ac:dyDescent="0.25">
      <c r="A9" s="5" t="s">
        <v>106</v>
      </c>
      <c r="B9" s="52"/>
      <c r="C9" s="52"/>
    </row>
    <row r="10" spans="1:3" x14ac:dyDescent="0.25">
      <c r="A10" s="7" t="s">
        <v>90</v>
      </c>
      <c r="B10" s="107">
        <f>'AUTOS NOTA 324'!B20:C20</f>
        <v>259402668</v>
      </c>
      <c r="C10" s="107"/>
    </row>
    <row r="11" spans="1:3" x14ac:dyDescent="0.25">
      <c r="A11" s="7" t="s">
        <v>107</v>
      </c>
      <c r="B11" s="108">
        <f>'AUTOS NOTA 324'!B39:C39</f>
        <v>181581867.59999999</v>
      </c>
      <c r="C11" s="52"/>
    </row>
    <row r="12" spans="1:3" ht="30" x14ac:dyDescent="0.25">
      <c r="A12" s="7" t="s">
        <v>108</v>
      </c>
      <c r="B12" s="105"/>
      <c r="C12" s="106"/>
    </row>
    <row r="13" spans="1:3" ht="45" x14ac:dyDescent="0.25">
      <c r="A13" s="5" t="s">
        <v>109</v>
      </c>
      <c r="B13" s="52"/>
      <c r="C13" s="52"/>
    </row>
    <row r="14" spans="1:3" ht="45" x14ac:dyDescent="0.25">
      <c r="A14" s="5" t="s">
        <v>110</v>
      </c>
      <c r="B14" s="52"/>
      <c r="C14" s="52"/>
    </row>
    <row r="15" spans="1:3" x14ac:dyDescent="0.25">
      <c r="A15" s="5" t="s">
        <v>111</v>
      </c>
      <c r="B15" s="6"/>
      <c r="C15" s="6"/>
    </row>
    <row r="16" spans="1:3" x14ac:dyDescent="0.25">
      <c r="A16" s="7" t="s">
        <v>112</v>
      </c>
      <c r="B16" s="52"/>
      <c r="C16" s="52"/>
    </row>
    <row r="17" spans="1:3" x14ac:dyDescent="0.25">
      <c r="A17" s="6" t="s">
        <v>113</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42</v>
      </c>
      <c r="B1" t="s">
        <v>114</v>
      </c>
      <c r="C1" s="9" t="s">
        <v>46</v>
      </c>
      <c r="D1" s="9" t="s">
        <v>115</v>
      </c>
      <c r="E1" s="3" t="s">
        <v>52</v>
      </c>
      <c r="F1" s="2" t="s">
        <v>84</v>
      </c>
      <c r="G1" s="4">
        <v>0</v>
      </c>
      <c r="H1" t="s">
        <v>18</v>
      </c>
      <c r="I1" t="s">
        <v>116</v>
      </c>
      <c r="K1" t="s">
        <v>117</v>
      </c>
      <c r="L1" s="30" t="s">
        <v>118</v>
      </c>
      <c r="M1" t="s">
        <v>119</v>
      </c>
      <c r="N1" t="s">
        <v>84</v>
      </c>
      <c r="O1" t="s">
        <v>120</v>
      </c>
    </row>
    <row r="2" spans="1:15" x14ac:dyDescent="0.25">
      <c r="A2" t="s">
        <v>119</v>
      </c>
      <c r="B2" t="s">
        <v>121</v>
      </c>
      <c r="C2" t="s">
        <v>122</v>
      </c>
      <c r="D2" s="2" t="s">
        <v>123</v>
      </c>
      <c r="E2" s="1" t="s">
        <v>124</v>
      </c>
      <c r="F2" s="2" t="s">
        <v>125</v>
      </c>
      <c r="G2" s="4">
        <v>0.7</v>
      </c>
      <c r="H2" t="s">
        <v>126</v>
      </c>
      <c r="I2" t="s">
        <v>127</v>
      </c>
      <c r="K2" t="s">
        <v>6</v>
      </c>
      <c r="L2" s="30" t="s">
        <v>128</v>
      </c>
      <c r="M2" t="s">
        <v>129</v>
      </c>
      <c r="N2" t="s">
        <v>86</v>
      </c>
      <c r="O2" t="s">
        <v>121</v>
      </c>
    </row>
    <row r="3" spans="1:15" x14ac:dyDescent="0.25">
      <c r="A3" t="s">
        <v>129</v>
      </c>
      <c r="C3" t="s">
        <v>130</v>
      </c>
      <c r="D3" s="2" t="s">
        <v>131</v>
      </c>
      <c r="E3" s="1" t="s">
        <v>132</v>
      </c>
      <c r="F3" s="2" t="s">
        <v>86</v>
      </c>
      <c r="G3" s="4">
        <v>0.3</v>
      </c>
      <c r="H3" t="s">
        <v>133</v>
      </c>
      <c r="I3" t="s">
        <v>134</v>
      </c>
      <c r="L3" s="30" t="s">
        <v>39</v>
      </c>
      <c r="M3" t="s">
        <v>135</v>
      </c>
      <c r="N3" t="s">
        <v>125</v>
      </c>
    </row>
    <row r="4" spans="1:15" x14ac:dyDescent="0.25">
      <c r="A4" t="s">
        <v>135</v>
      </c>
      <c r="C4" t="s">
        <v>136</v>
      </c>
      <c r="E4" s="1" t="s">
        <v>137</v>
      </c>
      <c r="H4" t="s">
        <v>138</v>
      </c>
      <c r="I4" t="s">
        <v>139</v>
      </c>
      <c r="L4" t="s">
        <v>140</v>
      </c>
    </row>
    <row r="5" spans="1:15" x14ac:dyDescent="0.25">
      <c r="A5" t="s">
        <v>141</v>
      </c>
      <c r="E5" s="1" t="s">
        <v>142</v>
      </c>
      <c r="H5" t="s">
        <v>143</v>
      </c>
      <c r="I5" t="s">
        <v>144</v>
      </c>
      <c r="L5" s="30" t="s">
        <v>145</v>
      </c>
    </row>
    <row r="6" spans="1:15" x14ac:dyDescent="0.25">
      <c r="E6" s="1" t="s">
        <v>146</v>
      </c>
      <c r="I6" t="s">
        <v>147</v>
      </c>
      <c r="L6" s="30" t="s">
        <v>148</v>
      </c>
    </row>
    <row r="7" spans="1:15" x14ac:dyDescent="0.25">
      <c r="E7" s="1" t="s">
        <v>149</v>
      </c>
      <c r="I7" t="s">
        <v>150</v>
      </c>
      <c r="L7" s="30" t="s">
        <v>151</v>
      </c>
    </row>
    <row r="8" spans="1:15" x14ac:dyDescent="0.25">
      <c r="E8" s="1" t="s">
        <v>152</v>
      </c>
      <c r="L8" s="30" t="s">
        <v>93</v>
      </c>
    </row>
    <row r="9" spans="1:15" x14ac:dyDescent="0.25">
      <c r="L9" s="30" t="s">
        <v>7</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Diana Carolina Burgos Castillo</cp:lastModifiedBy>
  <cp:revision/>
  <dcterms:created xsi:type="dcterms:W3CDTF">2020-12-07T14:41:17Z</dcterms:created>
  <dcterms:modified xsi:type="dcterms:W3CDTF">2024-03-08T23:51:42Z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