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ownloads/"/>
    </mc:Choice>
  </mc:AlternateContent>
  <bookViews>
    <workbookView xWindow="0" yWindow="500" windowWidth="28800" windowHeight="15880"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0" i="8"/>
  <c r="B39" i="8"/>
  <c r="B10" i="9"/>
  <c r="B2" i="9"/>
  <c r="B8" i="9"/>
  <c r="B7" i="9"/>
  <c r="B6" i="9"/>
  <c r="B5" i="9"/>
  <c r="B4" i="9"/>
  <c r="B3" i="9"/>
  <c r="B8" i="8"/>
  <c r="B7" i="8"/>
  <c r="B6" i="8"/>
  <c r="B5" i="8"/>
  <c r="B4" i="8"/>
  <c r="B3" i="8"/>
  <c r="B8" i="7"/>
  <c r="B5" i="7"/>
  <c r="B7" i="7"/>
  <c r="B9" i="8"/>
  <c r="B11" i="9"/>
</calcChain>
</file>

<file path=xl/sharedStrings.xml><?xml version="1.0" encoding="utf-8"?>
<sst xmlns="http://schemas.openxmlformats.org/spreadsheetml/2006/main" count="250" uniqueCount="182">
  <si>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</si>
  <si>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</si>
  <si>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</si>
  <si>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</si>
  <si>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</si>
  <si>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</si>
  <si>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</si>
  <si>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</si>
  <si>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</si>
  <si>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</si>
  <si>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</si>
  <si>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</si>
  <si>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</si>
  <si>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</si>
  <si>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</si>
  <si>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</si>
  <si>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</si>
  <si>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</si>
  <si>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</si>
  <si>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</si>
  <si>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</si>
  <si>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</si>
  <si>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</si>
  <si>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</si>
  <si>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</si>
  <si>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</si>
  <si>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</si>
  <si>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</si>
  <si>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</si>
  <si>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</si>
  <si>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</si>
  <si>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</si>
  <si>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</si>
  <si>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</si>
  <si>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</si>
  <si>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</si>
  <si>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</si>
  <si>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</si>
  <si>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</si>
  <si>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</si>
  <si>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</si>
  <si>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</si>
  <si>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</si>
  <si>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</si>
  <si>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</si>
  <si>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</si>
  <si>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</si>
  <si>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</si>
  <si>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</si>
  <si>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</si>
  <si>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</si>
  <si>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</si>
  <si>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</si>
  <si>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</si>
  <si>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</si>
  <si>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</si>
  <si>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</si>
  <si>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</si>
  <si>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</si>
  <si>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</si>
  <si>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</si>
  <si>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</si>
  <si>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</si>
  <si>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</si>
  <si>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</si>
  <si>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</si>
  <si>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</si>
  <si>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</si>
  <si>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</si>
  <si>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</si>
  <si>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</si>
  <si>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</si>
  <si>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</si>
  <si>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</si>
  <si>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</si>
  <si>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</si>
  <si>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</si>
  <si>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</si>
  <si>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</si>
  <si>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</si>
  <si>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</si>
  <si>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</si>
  <si>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</si>
  <si>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</si>
  <si>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</si>
  <si>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</si>
  <si>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</si>
  <si>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</si>
  <si>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</si>
  <si>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</si>
  <si>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</si>
  <si>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</si>
  <si>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</si>
  <si>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</si>
  <si>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</si>
  <si>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</si>
  <si>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</si>
  <si>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</si>
  <si>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</si>
  <si>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</si>
  <si>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</si>
  <si>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</si>
  <si>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</si>
  <si>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</si>
  <si>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</si>
  <si>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</si>
  <si>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</si>
  <si>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</si>
  <si>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</si>
  <si>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</si>
  <si>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</si>
  <si>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</si>
  <si>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</si>
  <si>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</si>
  <si>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</si>
  <si>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</si>
  <si>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</si>
  <si>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</si>
  <si>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</si>
  <si>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</si>
  <si>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</si>
  <si>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</si>
  <si>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</si>
  <si>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</si>
  <si>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</si>
  <si>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</si>
  <si>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</si>
  <si>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</si>
  <si>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</si>
  <si>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</si>
  <si>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</si>
  <si>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</si>
  <si>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</si>
  <si>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</si>
  <si>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</si>
  <si>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</si>
  <si>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</si>
  <si>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</si>
  <si>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</si>
  <si>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</si>
  <si>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</si>
  <si>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</si>
  <si>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</si>
  <si>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</si>
  <si>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</si>
  <si>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</si>
  <si>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</si>
  <si>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</si>
  <si>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</si>
  <si>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</si>
  <si>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</si>
  <si>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</si>
  <si>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</si>
  <si>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</si>
  <si>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</si>
  <si>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</si>
  <si>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</si>
  <si>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N/A</t>
  </si>
  <si>
    <t>DIEGO FRANCISCO DE JESÚS TAMAYO GAVIRIA</t>
  </si>
  <si>
    <t>SUPERINTENDENCIA FINANCIERA DE COLOMBIA</t>
  </si>
  <si>
    <t>N/A - DAÑOS MATERIALES</t>
  </si>
  <si>
    <t>20 DE OCTUBRE DE 2023</t>
  </si>
  <si>
    <t>NO HUBO</t>
  </si>
  <si>
    <t>MMC-709</t>
  </si>
  <si>
    <t>023279460 / 940</t>
  </si>
  <si>
    <t>26 DE FEBRERO DE 2024</t>
  </si>
  <si>
    <t>17 DE ENERO DE 2024</t>
  </si>
  <si>
    <t>2024004023 EXP 2024-0229</t>
  </si>
  <si>
    <t>26 DE ENERO DE 2024</t>
  </si>
  <si>
    <t>23279460-940</t>
  </si>
  <si>
    <t>1,10 SMMLV</t>
  </si>
  <si>
    <t>Desde las 00:00 horas del 02/08/2023 hasta las 24:00 horas del 01/08/2024.</t>
  </si>
  <si>
    <t xml:space="preserve">17millones de pesos </t>
  </si>
  <si>
    <t xml:space="preserve">infomacion </t>
  </si>
  <si>
    <t>Como es de su conocimiento, debido al modelo y línea del vehículo asegurado con placa MMC709, el cual es de su
propiedad, no fue posible adquirir con los representantes de la marca TOYOTA ni con la red de proveedores, los repuestos
necesarios para la reparación del vehículo LAND CRUISER AUTANA modelo 1997, estos no están disponibles en el mercado,
cabe resaltar que esta es una situación ajena a la compañía de seguros y que esta relacionada directamente con la marca
y sus representantes.
En vista de lo informado anteriormente y tal como lo indica el código de comercio “Artículo 1110. Forma de pago de la
indemnización: La indemnización será pagadera en dinero, o mediante la reposición, reparación o reconstrucción de la
cosa asegurada, a opción del asegurador.”
Así las cosas y en atención de su reclamación por el siniestro reportado el pasado 20 de octubre de 2023 para el vehículo
de placa MMC709 asegurado bajo la póliza 23279460/940 Allianz Seguros define que la indemnización para el siniestro
132471880 se realizara en efectivo por un valor de DIECISIETE MILLONES SEISCIENTOS TREINTA Y SEIS MIL SETECIENTOS
SETENTA Y UN PESOS M/L ($17.636.771.oo), de acuerdo con los últimos precios de lista de los repuestos necesarios y con
el valor de que tendría la mano de obra para la compañía de seguros, ambos con IVA y descontando el valor del deducible
pactado en el contrato de seguros, que asciende a la suma de $1.276.000.
Por lo anterior solicitamos el retiro del vehículo de las instalaciones del taller Tobonautos Ltda, ya que ni la compañía de
seguros ni el taller pueden hacerse responsables de la custodia del automotor. De no ser retirado del taller dentro de los
próximos tres días hábiles al envío de este comunicado, el vehículo será traslado a un parqueadero, del cual usted como
propietario deberá asumir los cost</t>
  </si>
  <si>
    <t>EXCEPCIONES DE FONDO FRENTE A LA DEMANDA:
1. INEXISTENCIA DE OBLIGACIÓN DE ALLIANZ POR CUANTO EL VALOR ASEGURADO SE ENCUENTRA LISTO PARA SER ENTREGADO.
2. EN CASO DE NO ACEPTAR EL VALOR ASEGURADO, EL DEMANDANTE INCURRIRÍA EN MORA CREDITORA.
3. RIESGOS EXPRESAMENTE EXCLUIDOS EN LA PÓLIZA DE SEGURO DE AUTOMÓVILES INDIVIDUAL LIVIANOS PARTICULARES No. 023279460 / 940.
4. SUJECIÓN A LAS CONDICIONES PARTICULARES Y GENERALES DEL CONTRATO DE SEGURO, EL CLAUSULADO Y LOS AMPAROS.
5. CARÁCTER MERAMENTE INDEMNIZATORIO DE LOS CONTRATOS DE SEGURO.
6. ENRIQUECIMIENTO SIN JUSTA CAUSA.
7. EN CUALQUIER CASO, DE NINGUNA FORMA SE PODRÁ EXCEDER EL LÍMITE DEL VALOR ASEGURADO EN LA PÓLIZA No. 023279460 / 940.
8. DISPONIBILIDAD DEL VALOR ASEGURADO.
9. GENERICA O INNOMINADA Y OTRAS.</t>
  </si>
  <si>
    <t>Límite del valor asegurado (Daños de Mayor Cuantía)</t>
  </si>
  <si>
    <t>Amparo de Daños Menor Cuantía (%14,66)</t>
  </si>
  <si>
    <t>SINIESTRO  132471880   LEGIS APJ32219</t>
  </si>
  <si>
    <t xml:space="preserve">1. El señor Diego Francisco Tamayo Gaviria suscribió póliza de seguro Autos con Allianz Seguros desde el 02 de agosto de 2023 para amparar su vehículo de placa MMC-709 marca Toyota. 
2. El 20 de octubre se presentó accidente de tránsito y el asegurado hizo uso de su póliza, la Compañía le confirmó que podía llevar su vehículo al taller Tobonautos - Taller Multimarca, posteriormente recibió una comunicación en la que le indicaron que el vehículo sufrió daños fuertes y se encontraba en proceso de cotización de repuestos para establecer la disponibilidad de repuestos.
3. El señor Tamayo buscó talleres externos que le reparan su vehículo y le indicaron después de un peritaje que el vehículo debía ser declarado como pérdida total. 
4. El taller asignado tobonautos le indicó al asegurado mediante certificación que "no hay existencia de repuestos indispensables para realizar el proceso de reparación del carro y por lo tanto, Tobonautos no se hace responsable de consecución y reparación del mismo" en vista de lo anterior, la aseguradora le ofrece la indemnización equivalente a la reparación por valor de $17,636,771. El demandante no aceptó. Posteriormente radicó reclamación y el 09 de enero de 2024 recibió información respecto a la ubicación de su vehículo, lugar en el cual lo retiró dejando presente que el recibo no era aceptación a la oferta.  
</t>
  </si>
  <si>
    <t>La contingencia se califica como PROBABLE toda vez que la Póliza presta cobertura material y temporal frente al daño de menor cuantía señalado como amapro en el contrato de seguro.
Lo primero que debe tomarse en consideración es que la Póliza de Seguro de Autos Clónico Livianos Particulares No. 023279460 / 940, cuyo asegurado es el señor DIEGO FRANCISCO DE JESÚS TAMAYO GAVIRIA, presta cobertura temporal y material, de conformidad con los hechos y pretensiones expuestas en el líbelo de la demanda. Frente a la cobertura temporal, debe señalarse que el hecho, esto es, el accidente en el que se vio involucrado el vehículo de placas MMC709, ocurrió el 20 de octubre de 2023, es decir, acaeció dentro de la vigencia de la Póliza comprendida entre el 02 de agosto de 2023 y el 01 de agosto de 2024. Aunado a ello, presta cobertura material en tanto ampara los daños de menor cuantía.
Por otro lado, frente a la obligación indemnizatoria de la Compañía, debe indicarse que en este caso no existen circunstancias por las cuales reconocer el pago por concepto del amparo de Daños de Mayor Cuantía, toda vez que como se ha indicado, ante la valoración del automotor por parte de AUDATEX, los daños identificados no revisten las carácteristicas para que el vehículo sea declarado en pérdida total. Contrario a esto, las afectaciones son menores y aún cuando Allianz Seguros S.A. ha tenido toda la intención de reparar el automotor, lo cierto es que las piezas para el modelo asegurado ya no se comercializan. En ese sentido existiría obligación condicional de la Compañía de pagar el siniestro al señor DIEGO FRANCISCO DE JESUS TAMAYO GAVIRIA con cargo al amparo de Daños de Menor cuantía, y no en los valores pretendidos por el actor concernientes a la supuesta pérdida total del automotor.
Todo lo anterior, sin perjuicio del carácter contingente del proceso.</t>
  </si>
  <si>
    <t>Como liquidación objetiva de las pretensiones se estima un monto de $16.206.771.
1. Valor Asegurado Daños de Mayor Cuantía: Por concepto del amparo de daños de mayor cuantía contemplado en la Póliza No. 023279460 / 940, no se reconocerá ningún rubro como consecuencia de la ausencia de requisitos para la afectación de este amparo. 
Se debe tener en cuenta que conforme con el análisis de daños efectuado al vehículo asegurado de placas MMC709, por parte de AUDATEX se identificó un daño equivalente al 14,66%, porcentaje que se enmarca de manera exclusiva y conforme con el condicionado general de la póliza, dentro de la cobertura de menor cuantía. Motivo por el que, como bien se expone en los literales a y b del numeral II.II.II del mencionado clausulado el valor de los repuestos del automotor modelo 1998 que ya no son comercializables, se debe reconocer en dinero por un valor de $17.636.771
2. Deducible: Por concepto de deducible para el amparo de menor cuantía se ha establecido 1.10. S.M.M.L.V., equivalente a la suma de $1.430.000.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</si>
</sst>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8" borderId="1" xfId="0" applyNumberFormat="1" applyFill="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3" tint="-0.499984740745262"/>
  </sheetPr>
  <dimension ref="A1:F80"/>
  <sheetViews>
    <sheetView topLeftCell="A21"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4" t="s">
        <v>0</v>
      </c>
      <c r="B1" s="54"/>
      <c r="C1" s="54"/>
    </row>
    <row r="2" spans="1:3" ht="14.5" customHeight="1" x14ac:dyDescent="0.2">
      <c r="A2" s="5" t="s">
        <v>1</v>
      </c>
      <c r="B2" s="57" t="s">
        <v>167</v>
      </c>
      <c r="C2" s="58"/>
    </row>
    <row r="3" spans="1:3" ht="14.5" customHeight="1" x14ac:dyDescent="0.2">
      <c r="A3" s="5" t="s">
        <v>2</v>
      </c>
      <c r="B3" s="59" t="s">
        <v>159</v>
      </c>
      <c r="C3" s="60"/>
    </row>
    <row r="4" spans="1:3" ht="14.5" customHeight="1" x14ac:dyDescent="0.2">
      <c r="A4" s="5" t="s">
        <v>3</v>
      </c>
      <c r="B4" s="59" t="s">
        <v>156</v>
      </c>
      <c r="C4" s="60"/>
    </row>
    <row r="5" spans="1:3" ht="14.5" customHeight="1" x14ac:dyDescent="0.2">
      <c r="A5" s="5" t="s">
        <v>4</v>
      </c>
      <c r="B5" s="59" t="s">
        <v>158</v>
      </c>
      <c r="C5" s="60"/>
    </row>
    <row r="6" spans="1:3" ht="14.5" customHeight="1" x14ac:dyDescent="0.2">
      <c r="A6" s="5" t="s">
        <v>5</v>
      </c>
      <c r="B6" s="48" t="s">
        <v>121</v>
      </c>
      <c r="C6" s="48"/>
    </row>
    <row r="7" spans="1:3" ht="14.5" customHeight="1" x14ac:dyDescent="0.2">
      <c r="A7" s="27" t="s">
        <v>6</v>
      </c>
      <c r="B7" s="55" t="s">
        <v>127</v>
      </c>
      <c r="C7" s="56"/>
    </row>
    <row r="8" spans="1:3" ht="14.5" customHeight="1" x14ac:dyDescent="0.2">
      <c r="A8" s="28" t="s">
        <v>137</v>
      </c>
      <c r="B8" s="48" t="s">
        <v>160</v>
      </c>
      <c r="C8" s="48"/>
    </row>
    <row r="9" spans="1:3" ht="14.5" customHeight="1" x14ac:dyDescent="0.2">
      <c r="A9" s="28" t="s">
        <v>131</v>
      </c>
      <c r="B9" s="48" t="s">
        <v>157</v>
      </c>
      <c r="C9" s="48"/>
    </row>
    <row r="10" spans="1:3" ht="14.5" customHeight="1" x14ac:dyDescent="0.2">
      <c r="A10" s="28" t="s">
        <v>7</v>
      </c>
      <c r="B10" s="48" t="s">
        <v>157</v>
      </c>
      <c r="C10" s="48"/>
    </row>
    <row r="11" spans="1:3" ht="14.5" customHeight="1" x14ac:dyDescent="0.2">
      <c r="A11" s="29" t="s">
        <v>8</v>
      </c>
      <c r="B11" s="48" t="s">
        <v>157</v>
      </c>
      <c r="C11" s="48"/>
    </row>
    <row r="12" spans="1:3" ht="14.5" customHeight="1" x14ac:dyDescent="0.2">
      <c r="A12" s="5" t="s">
        <v>9</v>
      </c>
      <c r="B12" s="48" t="s">
        <v>157</v>
      </c>
      <c r="C12" s="48"/>
    </row>
    <row r="13" spans="1:3" ht="14.5" customHeight="1" x14ac:dyDescent="0.2">
      <c r="A13" s="5" t="s">
        <v>10</v>
      </c>
      <c r="B13" s="48" t="s">
        <v>157</v>
      </c>
      <c r="C13" s="48"/>
    </row>
    <row r="14" spans="1:3" ht="14.5" customHeight="1" x14ac:dyDescent="0.2">
      <c r="A14" s="5" t="s">
        <v>11</v>
      </c>
      <c r="B14" s="48" t="s">
        <v>157</v>
      </c>
      <c r="C14" s="48"/>
    </row>
    <row r="15" spans="1:3" ht="14.5" customHeight="1" x14ac:dyDescent="0.2">
      <c r="A15" s="5" t="s">
        <v>144</v>
      </c>
      <c r="B15" s="48" t="s">
        <v>157</v>
      </c>
      <c r="C15" s="48"/>
    </row>
    <row r="16" spans="1:3" ht="14.5" customHeight="1" x14ac:dyDescent="0.2">
      <c r="A16" s="5" t="s">
        <v>12</v>
      </c>
      <c r="B16" s="48" t="s">
        <v>157</v>
      </c>
      <c r="C16" s="48"/>
    </row>
    <row r="17" spans="1:3" ht="14.5" customHeight="1" x14ac:dyDescent="0.2">
      <c r="A17" s="5" t="s">
        <v>13</v>
      </c>
      <c r="B17" s="48" t="s">
        <v>157</v>
      </c>
      <c r="C17" s="48"/>
    </row>
    <row r="18" spans="1:3" ht="14.5" customHeight="1" x14ac:dyDescent="0.2">
      <c r="A18" s="5" t="s">
        <v>15</v>
      </c>
      <c r="B18" s="48" t="s">
        <v>157</v>
      </c>
      <c r="C18" s="48"/>
    </row>
    <row r="19" spans="1:3" ht="14.5" customHeight="1" x14ac:dyDescent="0.2">
      <c r="A19" s="5" t="s">
        <v>16</v>
      </c>
      <c r="B19" s="48" t="s">
        <v>157</v>
      </c>
      <c r="C19" s="48"/>
    </row>
    <row r="20" spans="1:3" ht="14.5" customHeight="1" x14ac:dyDescent="0.2">
      <c r="A20" s="5" t="s">
        <v>132</v>
      </c>
      <c r="B20" s="48" t="s">
        <v>157</v>
      </c>
      <c r="C20" s="48"/>
    </row>
    <row r="21" spans="1:3" ht="14.5" customHeight="1" x14ac:dyDescent="0.2">
      <c r="A21" s="5" t="s">
        <v>17</v>
      </c>
      <c r="B21" s="48" t="s">
        <v>157</v>
      </c>
      <c r="C21" s="48"/>
    </row>
    <row r="22" spans="1:3" ht="14.5" customHeight="1" x14ac:dyDescent="0.2">
      <c r="A22" s="44" t="s">
        <v>19</v>
      </c>
      <c r="B22" s="49" t="s">
        <v>161</v>
      </c>
      <c r="C22" s="50"/>
    </row>
    <row r="23" spans="1:3" ht="14.5" customHeight="1" x14ac:dyDescent="0.2">
      <c r="A23" s="28" t="s">
        <v>20</v>
      </c>
      <c r="B23" s="47" t="s">
        <v>162</v>
      </c>
      <c r="C23" s="48"/>
    </row>
    <row r="24" spans="1:3" ht="14.5" customHeight="1" x14ac:dyDescent="0.2">
      <c r="A24" s="28" t="s">
        <v>21</v>
      </c>
      <c r="B24" s="47" t="s">
        <v>162</v>
      </c>
      <c r="C24" s="48"/>
    </row>
    <row r="25" spans="1:3" x14ac:dyDescent="0.2">
      <c r="A25" s="61" t="s">
        <v>146</v>
      </c>
      <c r="B25" s="45" t="s">
        <v>179</v>
      </c>
      <c r="C25" s="46"/>
    </row>
    <row r="26" spans="1:3" x14ac:dyDescent="0.2">
      <c r="A26" s="61"/>
      <c r="B26" s="46"/>
      <c r="C26" s="46"/>
    </row>
    <row r="27" spans="1:3" ht="100.5" customHeight="1" x14ac:dyDescent="0.2">
      <c r="A27" s="61"/>
      <c r="B27" s="46"/>
      <c r="C27" s="46"/>
    </row>
    <row r="28" spans="1:3" x14ac:dyDescent="0.2">
      <c r="A28" s="28" t="s">
        <v>23</v>
      </c>
      <c r="B28" s="46" t="s">
        <v>158</v>
      </c>
      <c r="C28" s="46"/>
    </row>
    <row r="29" spans="1:3" x14ac:dyDescent="0.2">
      <c r="A29" s="28" t="s">
        <v>24</v>
      </c>
      <c r="B29" s="51">
        <v>8234648</v>
      </c>
      <c r="C29" s="46"/>
    </row>
    <row r="30" spans="1:3" x14ac:dyDescent="0.2">
      <c r="A30" s="28" t="s">
        <v>25</v>
      </c>
      <c r="B30" s="46" t="s">
        <v>163</v>
      </c>
      <c r="C30" s="46"/>
    </row>
    <row r="31" spans="1:3" x14ac:dyDescent="0.2">
      <c r="A31" s="28" t="s">
        <v>133</v>
      </c>
      <c r="B31" s="46" t="s">
        <v>164</v>
      </c>
      <c r="C31" s="46"/>
    </row>
    <row r="32" spans="1:3" x14ac:dyDescent="0.2">
      <c r="A32" s="28" t="s">
        <v>26</v>
      </c>
      <c r="B32" s="52" t="s">
        <v>166</v>
      </c>
      <c r="C32" s="53"/>
    </row>
    <row r="33" spans="1:3" x14ac:dyDescent="0.2">
      <c r="A33" s="5" t="s">
        <v>27</v>
      </c>
      <c r="B33" s="47" t="s">
        <v>168</v>
      </c>
      <c r="C33" s="47"/>
    </row>
    <row r="34" spans="1:3" ht="45" x14ac:dyDescent="0.2">
      <c r="A34" s="5" t="s">
        <v>134</v>
      </c>
      <c r="B34" s="47" t="s">
        <v>165</v>
      </c>
      <c r="C34" s="4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3" tint="-0.499984740745262"/>
  </sheetPr>
  <dimension ref="A1:C50"/>
  <sheetViews>
    <sheetView topLeftCell="A12" zoomScale="85" zoomScaleNormal="85"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2" t="s">
        <v>28</v>
      </c>
      <c r="B1" s="62"/>
      <c r="C1" s="62"/>
    </row>
    <row r="2" spans="1:3" ht="15.75" customHeight="1" x14ac:dyDescent="0.2">
      <c r="A2" s="20" t="s">
        <v>29</v>
      </c>
      <c r="B2" s="64" t="s">
        <v>178</v>
      </c>
      <c r="C2" s="65"/>
    </row>
    <row r="3" spans="1:3" s="2" customFormat="1" x14ac:dyDescent="0.2">
      <c r="A3" s="5" t="s">
        <v>1</v>
      </c>
      <c r="B3" s="48" t="s">
        <v>167</v>
      </c>
      <c r="C3" s="48"/>
    </row>
    <row r="4" spans="1:3" s="2" customFormat="1" x14ac:dyDescent="0.2">
      <c r="A4" s="5" t="s">
        <v>2</v>
      </c>
      <c r="B4" s="48" t="s">
        <v>159</v>
      </c>
      <c r="C4" s="48"/>
    </row>
    <row r="5" spans="1:3" s="2" customFormat="1" x14ac:dyDescent="0.2">
      <c r="A5" s="5" t="s">
        <v>3</v>
      </c>
      <c r="B5" s="48" t="str">
        <f>'AUTOS  NOTA 322'!B4:C4</f>
        <v>ALLIANZ SEGUROS S.A.</v>
      </c>
      <c r="C5" s="48"/>
    </row>
    <row r="6" spans="1:3" s="2" customFormat="1" x14ac:dyDescent="0.2">
      <c r="A6" s="5" t="s">
        <v>4</v>
      </c>
      <c r="B6" s="48" t="s">
        <v>158</v>
      </c>
      <c r="C6" s="48"/>
    </row>
    <row r="7" spans="1:3" s="2" customFormat="1" x14ac:dyDescent="0.2">
      <c r="A7" s="5" t="s">
        <v>5</v>
      </c>
      <c r="B7" s="48" t="str">
        <f>'AUTOS  NOTA 322'!B6:C6</f>
        <v>DEMANDA DIRECTA</v>
      </c>
      <c r="C7" s="48"/>
    </row>
    <row r="8" spans="1:3" s="2" customFormat="1" x14ac:dyDescent="0.2">
      <c r="A8" s="31" t="s">
        <v>118</v>
      </c>
      <c r="B8" s="48" t="str">
        <f>'AUTOS  NOTA 322'!B7:C8</f>
        <v>N/A - DAÑOS MATERIALES</v>
      </c>
      <c r="C8" s="48"/>
    </row>
    <row r="9" spans="1:3" x14ac:dyDescent="0.2">
      <c r="A9" s="20" t="s">
        <v>30</v>
      </c>
      <c r="B9" s="48" t="s">
        <v>169</v>
      </c>
      <c r="C9" s="48"/>
    </row>
    <row r="10" spans="1:3" x14ac:dyDescent="0.2">
      <c r="A10" s="20" t="s">
        <v>22</v>
      </c>
      <c r="B10" s="48" t="s">
        <v>127</v>
      </c>
      <c r="C10" s="48"/>
    </row>
    <row r="11" spans="1:3" x14ac:dyDescent="0.2">
      <c r="A11" s="20" t="s">
        <v>31</v>
      </c>
      <c r="B11" s="78">
        <v>88500000</v>
      </c>
      <c r="C11" s="79"/>
    </row>
    <row r="12" spans="1:3" x14ac:dyDescent="0.2">
      <c r="A12" s="20" t="s">
        <v>136</v>
      </c>
      <c r="B12" s="78" t="s">
        <v>170</v>
      </c>
      <c r="C12" s="79"/>
    </row>
    <row r="13" spans="1:3" x14ac:dyDescent="0.2">
      <c r="A13" s="20" t="s">
        <v>32</v>
      </c>
      <c r="B13" s="59" t="s">
        <v>93</v>
      </c>
      <c r="C13" s="60"/>
    </row>
    <row r="14" spans="1:3" x14ac:dyDescent="0.2">
      <c r="A14" s="20" t="s">
        <v>33</v>
      </c>
      <c r="B14" s="63" t="s">
        <v>171</v>
      </c>
      <c r="C14" s="48"/>
    </row>
    <row r="15" spans="1:3" x14ac:dyDescent="0.2">
      <c r="A15" s="20" t="s">
        <v>34</v>
      </c>
      <c r="B15" s="48" t="s">
        <v>35</v>
      </c>
      <c r="C15" s="48"/>
    </row>
    <row r="16" spans="1:3" x14ac:dyDescent="0.2">
      <c r="A16" s="20" t="s">
        <v>36</v>
      </c>
      <c r="B16" s="48" t="s">
        <v>35</v>
      </c>
      <c r="C16" s="48"/>
    </row>
    <row r="17" spans="1:3" x14ac:dyDescent="0.2">
      <c r="A17" s="80" t="s">
        <v>37</v>
      </c>
      <c r="B17" s="48" t="s">
        <v>38</v>
      </c>
      <c r="C17" s="48"/>
    </row>
    <row r="18" spans="1:3" x14ac:dyDescent="0.2">
      <c r="A18" s="81"/>
      <c r="B18" s="10" t="s">
        <v>39</v>
      </c>
      <c r="C18" s="10" t="s">
        <v>40</v>
      </c>
    </row>
    <row r="19" spans="1:3" x14ac:dyDescent="0.2">
      <c r="A19" s="81"/>
      <c r="B19" s="6" t="s">
        <v>143</v>
      </c>
      <c r="C19" s="6"/>
    </row>
    <row r="20" spans="1:3" x14ac:dyDescent="0.2">
      <c r="A20" s="81"/>
      <c r="B20" s="6"/>
      <c r="C20" s="6"/>
    </row>
    <row r="21" spans="1:3" x14ac:dyDescent="0.2">
      <c r="A21" s="82"/>
      <c r="B21" s="6"/>
      <c r="C21" s="6"/>
    </row>
    <row r="22" spans="1:3" x14ac:dyDescent="0.2">
      <c r="A22" s="20" t="s">
        <v>41</v>
      </c>
      <c r="B22" s="48"/>
      <c r="C22" s="48"/>
    </row>
    <row r="23" spans="1:3" x14ac:dyDescent="0.2">
      <c r="A23" s="20" t="s">
        <v>42</v>
      </c>
      <c r="B23" s="64"/>
      <c r="C23" s="65"/>
    </row>
    <row r="24" spans="1:3" x14ac:dyDescent="0.2">
      <c r="A24" s="20" t="s">
        <v>43</v>
      </c>
      <c r="B24" s="48"/>
      <c r="C24" s="48"/>
    </row>
    <row r="25" spans="1:3" x14ac:dyDescent="0.2">
      <c r="A25" s="20" t="s">
        <v>44</v>
      </c>
      <c r="B25" s="48" t="s">
        <v>35</v>
      </c>
      <c r="C25" s="48"/>
    </row>
    <row r="26" spans="1:3" x14ac:dyDescent="0.2">
      <c r="A26" s="20" t="s">
        <v>46</v>
      </c>
      <c r="B26" s="48" t="s">
        <v>172</v>
      </c>
      <c r="C26" s="48"/>
    </row>
    <row r="27" spans="1:3" ht="203" customHeight="1" x14ac:dyDescent="0.2">
      <c r="A27" s="19" t="s">
        <v>173</v>
      </c>
      <c r="B27" s="63" t="s">
        <v>174</v>
      </c>
      <c r="C27" s="48"/>
    </row>
    <row r="28" spans="1:3" x14ac:dyDescent="0.2">
      <c r="A28" s="66" t="s">
        <v>47</v>
      </c>
      <c r="B28" s="66"/>
      <c r="C28" s="66"/>
    </row>
    <row r="29" spans="1:3" x14ac:dyDescent="0.2">
      <c r="A29" s="76" t="s">
        <v>48</v>
      </c>
      <c r="B29" s="77"/>
      <c r="C29" s="11"/>
    </row>
    <row r="30" spans="1:3" x14ac:dyDescent="0.2">
      <c r="A30" s="76" t="s">
        <v>49</v>
      </c>
      <c r="B30" s="77"/>
      <c r="C30" s="11"/>
    </row>
    <row r="31" spans="1:3" x14ac:dyDescent="0.2">
      <c r="A31" s="76" t="s">
        <v>50</v>
      </c>
      <c r="B31" s="77"/>
      <c r="C31" s="12"/>
    </row>
    <row r="32" spans="1:3" x14ac:dyDescent="0.2">
      <c r="A32" s="76" t="s">
        <v>51</v>
      </c>
      <c r="B32" s="77"/>
      <c r="C32" s="11"/>
    </row>
    <row r="33" spans="1:3" x14ac:dyDescent="0.2">
      <c r="A33" s="76" t="s">
        <v>52</v>
      </c>
      <c r="B33" s="77"/>
      <c r="C33" s="11"/>
    </row>
    <row r="34" spans="1:3" x14ac:dyDescent="0.2">
      <c r="A34" s="76" t="s">
        <v>53</v>
      </c>
      <c r="B34" s="77"/>
      <c r="C34" s="13"/>
    </row>
    <row r="35" spans="1:3" x14ac:dyDescent="0.2">
      <c r="A35" s="67" t="s">
        <v>54</v>
      </c>
      <c r="B35" s="68"/>
      <c r="C35" s="14"/>
    </row>
    <row r="36" spans="1:3" x14ac:dyDescent="0.2">
      <c r="A36" s="67" t="s">
        <v>55</v>
      </c>
      <c r="B36" s="68"/>
      <c r="C36" s="15"/>
    </row>
    <row r="37" spans="1:3" x14ac:dyDescent="0.2">
      <c r="A37" s="69" t="s">
        <v>56</v>
      </c>
      <c r="B37" s="70"/>
      <c r="C37" s="15"/>
    </row>
    <row r="38" spans="1:3" x14ac:dyDescent="0.2">
      <c r="A38" s="71"/>
      <c r="B38" s="72"/>
      <c r="C38" s="15"/>
    </row>
    <row r="39" spans="1:3" x14ac:dyDescent="0.2">
      <c r="A39" s="73"/>
      <c r="B39" s="74"/>
      <c r="C39" s="15"/>
    </row>
    <row r="40" spans="1:3" x14ac:dyDescent="0.2">
      <c r="A40" s="75" t="s">
        <v>57</v>
      </c>
      <c r="B40" s="75"/>
      <c r="C40" s="75"/>
    </row>
    <row r="41" spans="1:3" x14ac:dyDescent="0.2">
      <c r="A41" s="17" t="s">
        <v>58</v>
      </c>
      <c r="B41" s="18"/>
      <c r="C41" s="15"/>
    </row>
    <row r="42" spans="1:3" x14ac:dyDescent="0.2">
      <c r="A42" s="67" t="s">
        <v>59</v>
      </c>
      <c r="B42" s="68"/>
      <c r="C42" s="15"/>
    </row>
    <row r="43" spans="1:3" x14ac:dyDescent="0.2">
      <c r="A43" s="67" t="s">
        <v>60</v>
      </c>
      <c r="B43" s="68"/>
      <c r="C43" s="15"/>
    </row>
    <row r="44" spans="1:3" x14ac:dyDescent="0.2">
      <c r="A44" s="17" t="s">
        <v>61</v>
      </c>
      <c r="B44" s="18"/>
      <c r="C44" s="15"/>
    </row>
    <row r="45" spans="1:3" x14ac:dyDescent="0.2">
      <c r="A45" s="17" t="s">
        <v>62</v>
      </c>
      <c r="B45" s="18"/>
      <c r="C45" s="15"/>
    </row>
    <row r="46" spans="1:3" x14ac:dyDescent="0.2">
      <c r="A46" s="67" t="s">
        <v>63</v>
      </c>
      <c r="B46" s="68"/>
      <c r="C46" s="15"/>
    </row>
    <row r="47" spans="1:3" x14ac:dyDescent="0.2">
      <c r="A47" s="17" t="s">
        <v>64</v>
      </c>
      <c r="B47" s="16"/>
      <c r="C47" s="15"/>
    </row>
    <row r="48" spans="1:3" x14ac:dyDescent="0.2">
      <c r="A48" s="67" t="s">
        <v>65</v>
      </c>
      <c r="B48" s="68"/>
      <c r="C48" s="15"/>
    </row>
    <row r="49" spans="1:3" x14ac:dyDescent="0.2">
      <c r="A49" s="67" t="s">
        <v>66</v>
      </c>
      <c r="B49" s="68"/>
      <c r="C49" s="15"/>
    </row>
    <row r="50" spans="1:3" x14ac:dyDescent="0.2">
      <c r="A50" s="67" t="s">
        <v>56</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B25:C25 B15:C16 B22:C23</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3" tint="-0.499984740745262"/>
  </sheetPr>
  <dimension ref="A1:I44"/>
  <sheetViews>
    <sheetView tabSelected="1" topLeftCell="A40" zoomScale="115" zoomScaleNormal="115" workbookViewId="0">
      <selection activeCell="B41" sqref="B41:C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2" t="s">
        <v>67</v>
      </c>
      <c r="B1" s="62"/>
      <c r="C1" s="62"/>
    </row>
    <row r="2" spans="1:9" ht="15" customHeight="1" x14ac:dyDescent="0.2">
      <c r="A2" s="35" t="s">
        <v>29</v>
      </c>
      <c r="B2" s="87" t="str">
        <f>'AUTOS NOTA 321'!B2:C2</f>
        <v>SINIESTRO  132471880   LEGIS APJ32219</v>
      </c>
      <c r="C2" s="88"/>
    </row>
    <row r="3" spans="1:9" x14ac:dyDescent="0.2">
      <c r="A3" s="36" t="s">
        <v>1</v>
      </c>
      <c r="B3" s="91" t="str">
        <f>'AUTOS  NOTA 322'!B2:C2</f>
        <v>2024004023 EXP 2024-0229</v>
      </c>
      <c r="C3" s="91"/>
    </row>
    <row r="4" spans="1:9" x14ac:dyDescent="0.2">
      <c r="A4" s="36" t="s">
        <v>2</v>
      </c>
      <c r="B4" s="91" t="str">
        <f>'AUTOS  NOTA 322'!B3:C3</f>
        <v>SUPERINTENDENCIA FINANCIERA DE COLOMBIA</v>
      </c>
      <c r="C4" s="91"/>
    </row>
    <row r="5" spans="1:9" x14ac:dyDescent="0.2">
      <c r="A5" s="36" t="s">
        <v>3</v>
      </c>
      <c r="B5" s="91" t="str">
        <f>'AUTOS  NOTA 322'!B4:C4</f>
        <v>ALLIANZ SEGUROS S.A.</v>
      </c>
      <c r="C5" s="91"/>
    </row>
    <row r="6" spans="1:9" ht="15" customHeight="1" x14ac:dyDescent="0.2">
      <c r="A6" s="36" t="s">
        <v>4</v>
      </c>
      <c r="B6" s="91" t="str">
        <f>'AUTOS  NOTA 322'!B5:C5</f>
        <v>DIEGO FRANCISCO DE JESÚS TAMAYO GAVIRIA</v>
      </c>
      <c r="C6" s="91"/>
    </row>
    <row r="7" spans="1:9" x14ac:dyDescent="0.2">
      <c r="A7" s="36" t="s">
        <v>5</v>
      </c>
      <c r="B7" s="91" t="str">
        <f>'AUTOS  NOTA 322'!B6:C6</f>
        <v>DEMANDA DIRECTA</v>
      </c>
      <c r="C7" s="91"/>
    </row>
    <row r="8" spans="1:9" x14ac:dyDescent="0.2">
      <c r="A8" s="38" t="s">
        <v>118</v>
      </c>
      <c r="B8" s="91" t="str">
        <f>'AUTOS  NOTA 322'!B7:C8</f>
        <v>N/A - DAÑOS MATERIALES</v>
      </c>
      <c r="C8" s="91"/>
    </row>
    <row r="9" spans="1:9" ht="30" x14ac:dyDescent="0.2">
      <c r="A9" s="36" t="s">
        <v>68</v>
      </c>
      <c r="B9" s="85">
        <f>SUM(C11,C12,C14,C15,C17)</f>
        <v>88500000</v>
      </c>
      <c r="C9" s="86"/>
    </row>
    <row r="10" spans="1:9" x14ac:dyDescent="0.2">
      <c r="A10" s="92" t="s">
        <v>69</v>
      </c>
      <c r="B10" s="89" t="s">
        <v>70</v>
      </c>
      <c r="C10" s="90"/>
    </row>
    <row r="11" spans="1:9" ht="30" x14ac:dyDescent="0.2">
      <c r="A11" s="92"/>
      <c r="B11" s="37" t="s">
        <v>176</v>
      </c>
      <c r="C11" s="32">
        <v>88500000</v>
      </c>
    </row>
    <row r="12" spans="1:9" x14ac:dyDescent="0.2">
      <c r="A12" s="92"/>
      <c r="B12" s="37" t="s">
        <v>72</v>
      </c>
      <c r="C12" s="32"/>
    </row>
    <row r="13" spans="1:9" x14ac:dyDescent="0.2">
      <c r="A13" s="92"/>
      <c r="B13" s="89"/>
      <c r="C13" s="90"/>
    </row>
    <row r="14" spans="1:9" x14ac:dyDescent="0.2">
      <c r="A14" s="92"/>
      <c r="B14" s="37" t="s">
        <v>115</v>
      </c>
      <c r="C14" s="40"/>
    </row>
    <row r="15" spans="1:9" x14ac:dyDescent="0.2">
      <c r="A15" s="92"/>
      <c r="B15" s="37" t="s">
        <v>116</v>
      </c>
      <c r="C15" s="40"/>
      <c r="E15" t="s">
        <v>74</v>
      </c>
      <c r="F15" s="22">
        <v>0.7</v>
      </c>
    </row>
    <row r="16" spans="1:9" x14ac:dyDescent="0.2">
      <c r="A16" s="92"/>
      <c r="B16" s="89" t="s">
        <v>75</v>
      </c>
      <c r="C16" s="90"/>
      <c r="E16" t="s">
        <v>76</v>
      </c>
      <c r="F16" s="23">
        <v>0.3</v>
      </c>
      <c r="I16" s="25"/>
    </row>
    <row r="17" spans="1:9" x14ac:dyDescent="0.2">
      <c r="A17" s="92"/>
      <c r="B17" s="37"/>
      <c r="C17" s="41"/>
      <c r="F17" s="26"/>
      <c r="I17" s="25"/>
    </row>
    <row r="18" spans="1:9" ht="23.25" customHeight="1" x14ac:dyDescent="0.2">
      <c r="A18" s="39" t="s">
        <v>77</v>
      </c>
      <c r="B18" s="87" t="s">
        <v>74</v>
      </c>
      <c r="C18" s="88"/>
    </row>
    <row r="19" spans="1:9" ht="45" x14ac:dyDescent="0.2">
      <c r="A19" s="36" t="s">
        <v>79</v>
      </c>
      <c r="B19" s="99" t="s">
        <v>180</v>
      </c>
      <c r="C19" s="100"/>
    </row>
    <row r="20" spans="1:9" ht="15" customHeight="1" x14ac:dyDescent="0.2">
      <c r="A20" s="21" t="s">
        <v>80</v>
      </c>
      <c r="B20" s="96">
        <f>((C22+C23+C25+C26+C30+C28+C32+C34+C29+C33)-C37)*C36*C38</f>
        <v>16206771</v>
      </c>
      <c r="C20" s="96"/>
    </row>
    <row r="21" spans="1:9" x14ac:dyDescent="0.2">
      <c r="A21" s="7" t="s">
        <v>81</v>
      </c>
      <c r="B21" s="101" t="s">
        <v>70</v>
      </c>
      <c r="C21" s="102"/>
    </row>
    <row r="22" spans="1:9" x14ac:dyDescent="0.2">
      <c r="A22" s="83"/>
      <c r="B22" s="37" t="s">
        <v>177</v>
      </c>
      <c r="C22" s="32">
        <v>17636771</v>
      </c>
    </row>
    <row r="23" spans="1:9" x14ac:dyDescent="0.2">
      <c r="A23" s="84"/>
      <c r="B23" s="37" t="s">
        <v>72</v>
      </c>
      <c r="C23" s="32">
        <v>0</v>
      </c>
    </row>
    <row r="24" spans="1:9" x14ac:dyDescent="0.2">
      <c r="A24" s="84"/>
      <c r="B24" s="89" t="s">
        <v>73</v>
      </c>
      <c r="C24" s="90"/>
    </row>
    <row r="25" spans="1:9" x14ac:dyDescent="0.2">
      <c r="A25" s="84"/>
      <c r="B25" s="37" t="s">
        <v>115</v>
      </c>
      <c r="C25" s="32">
        <v>0</v>
      </c>
    </row>
    <row r="26" spans="1:9" ht="29" customHeight="1" x14ac:dyDescent="0.2">
      <c r="A26" s="84"/>
      <c r="B26" s="37" t="s">
        <v>117</v>
      </c>
      <c r="C26" s="32">
        <v>0</v>
      </c>
    </row>
    <row r="27" spans="1:9" x14ac:dyDescent="0.2">
      <c r="A27" s="84"/>
      <c r="B27" s="89" t="s">
        <v>147</v>
      </c>
      <c r="C27" s="90"/>
    </row>
    <row r="28" spans="1:9" x14ac:dyDescent="0.2">
      <c r="A28" s="84"/>
      <c r="B28" s="37" t="s">
        <v>155</v>
      </c>
      <c r="C28" s="32">
        <v>0</v>
      </c>
    </row>
    <row r="29" spans="1:9" x14ac:dyDescent="0.2">
      <c r="A29" s="84"/>
      <c r="B29" s="37" t="s">
        <v>71</v>
      </c>
      <c r="C29" s="32">
        <v>0</v>
      </c>
    </row>
    <row r="30" spans="1:9" x14ac:dyDescent="0.2">
      <c r="A30" s="84"/>
      <c r="B30" s="37" t="s">
        <v>72</v>
      </c>
      <c r="C30" s="32">
        <v>0</v>
      </c>
    </row>
    <row r="31" spans="1:9" x14ac:dyDescent="0.2">
      <c r="A31" s="84"/>
      <c r="B31" s="89" t="s">
        <v>148</v>
      </c>
      <c r="C31" s="90"/>
    </row>
    <row r="32" spans="1:9" x14ac:dyDescent="0.2">
      <c r="A32" s="84"/>
      <c r="B32" s="37"/>
      <c r="C32" s="32"/>
    </row>
    <row r="33" spans="1:3" x14ac:dyDescent="0.2">
      <c r="A33" s="84"/>
      <c r="B33" s="37" t="s">
        <v>71</v>
      </c>
      <c r="C33" s="32">
        <v>0</v>
      </c>
    </row>
    <row r="34" spans="1:3" x14ac:dyDescent="0.2">
      <c r="A34" s="84"/>
      <c r="B34" s="37" t="s">
        <v>72</v>
      </c>
      <c r="C34" s="32">
        <v>0</v>
      </c>
    </row>
    <row r="35" spans="1:3" x14ac:dyDescent="0.2">
      <c r="A35" s="84"/>
      <c r="B35" s="89" t="s">
        <v>135</v>
      </c>
      <c r="C35" s="90"/>
    </row>
    <row r="36" spans="1:3" x14ac:dyDescent="0.2">
      <c r="A36" s="84"/>
      <c r="B36" s="37" t="s">
        <v>151</v>
      </c>
      <c r="C36" s="33">
        <v>1</v>
      </c>
    </row>
    <row r="37" spans="1:3" x14ac:dyDescent="0.2">
      <c r="A37" s="84"/>
      <c r="B37" s="37" t="s">
        <v>136</v>
      </c>
      <c r="C37" s="34">
        <v>1430000</v>
      </c>
    </row>
    <row r="38" spans="1:3" x14ac:dyDescent="0.2">
      <c r="A38" s="84"/>
      <c r="B38" s="37" t="s">
        <v>154</v>
      </c>
      <c r="C38" s="33">
        <v>1</v>
      </c>
    </row>
    <row r="39" spans="1:3" x14ac:dyDescent="0.2">
      <c r="A39" s="24" t="s">
        <v>82</v>
      </c>
      <c r="B39" s="96">
        <f>IFERROR(B20*(VLOOKUP(B18,E15:F17,2,0)),16666)</f>
        <v>11344739.699999999</v>
      </c>
      <c r="C39" s="96"/>
    </row>
    <row r="40" spans="1:3" ht="93" customHeight="1" x14ac:dyDescent="0.2">
      <c r="A40" s="36" t="s">
        <v>149</v>
      </c>
      <c r="B40" s="97" t="s">
        <v>181</v>
      </c>
      <c r="C40" s="98"/>
    </row>
    <row r="41" spans="1:3" ht="211.5" customHeight="1" x14ac:dyDescent="0.2">
      <c r="A41" s="36" t="s">
        <v>83</v>
      </c>
      <c r="B41" s="94" t="s">
        <v>175</v>
      </c>
      <c r="C41" s="95"/>
    </row>
    <row r="42" spans="1:3" ht="26" customHeight="1" x14ac:dyDescent="0.2">
      <c r="A42" s="43" t="s">
        <v>140</v>
      </c>
      <c r="B42" s="43"/>
      <c r="C42" s="43"/>
    </row>
    <row r="43" spans="1:3" x14ac:dyDescent="0.2">
      <c r="A43" s="42" t="s">
        <v>141</v>
      </c>
      <c r="B43" s="93"/>
      <c r="C43" s="93"/>
    </row>
    <row r="44" spans="1:3" ht="41" customHeight="1" x14ac:dyDescent="0.2">
      <c r="A44" s="42" t="s">
        <v>139</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2" t="s">
        <v>84</v>
      </c>
      <c r="B1" s="62"/>
      <c r="C1" s="62"/>
    </row>
    <row r="2" spans="1:3" x14ac:dyDescent="0.2">
      <c r="A2" s="20" t="s">
        <v>29</v>
      </c>
      <c r="B2" s="64" t="str">
        <f>'AUTOS NOTA 324'!B2:C2</f>
        <v>SINIESTRO  132471880   LEGIS APJ32219</v>
      </c>
      <c r="C2" s="65"/>
    </row>
    <row r="3" spans="1:3" x14ac:dyDescent="0.2">
      <c r="A3" s="5" t="s">
        <v>1</v>
      </c>
      <c r="B3" s="48" t="str">
        <f>'AUTOS  NOTA 322'!B2:C2</f>
        <v>2024004023 EXP 2024-0229</v>
      </c>
      <c r="C3" s="48"/>
    </row>
    <row r="4" spans="1:3" x14ac:dyDescent="0.2">
      <c r="A4" s="5" t="s">
        <v>2</v>
      </c>
      <c r="B4" s="48" t="str">
        <f>'AUTOS  NOTA 322'!B3:C3</f>
        <v>SUPERINTENDENCIA FINANCIERA DE COLOMBIA</v>
      </c>
      <c r="C4" s="48"/>
    </row>
    <row r="5" spans="1:3" x14ac:dyDescent="0.2">
      <c r="A5" s="5" t="s">
        <v>3</v>
      </c>
      <c r="B5" s="48" t="str">
        <f>'AUTOS  NOTA 322'!B4:C4</f>
        <v>ALLIANZ SEGUROS S.A.</v>
      </c>
      <c r="C5" s="48"/>
    </row>
    <row r="6" spans="1:3" ht="15" customHeight="1" x14ac:dyDescent="0.2">
      <c r="A6" s="5" t="s">
        <v>4</v>
      </c>
      <c r="B6" s="48" t="str">
        <f>'AUTOS  NOTA 322'!B5:C5</f>
        <v>DIEGO FRANCISCO DE JESÚS TAMAYO GAVIRIA</v>
      </c>
      <c r="C6" s="48"/>
    </row>
    <row r="7" spans="1:3" ht="15" customHeight="1" x14ac:dyDescent="0.2">
      <c r="A7" s="5" t="s">
        <v>5</v>
      </c>
      <c r="B7" s="48" t="str">
        <f>'AUTOS  NOTA 322'!B6:C6</f>
        <v>DEMANDA DIRECTA</v>
      </c>
      <c r="C7" s="48"/>
    </row>
    <row r="8" spans="1:3" ht="15" customHeight="1" x14ac:dyDescent="0.2">
      <c r="A8" s="31" t="s">
        <v>118</v>
      </c>
      <c r="B8" s="48" t="str">
        <f>'AUTOS  NOTA 322'!B7:C8</f>
        <v>N/A - DAÑOS MATERIALES</v>
      </c>
      <c r="C8" s="48"/>
    </row>
    <row r="9" spans="1:3" ht="19" customHeight="1" x14ac:dyDescent="0.2">
      <c r="A9" s="5" t="s">
        <v>119</v>
      </c>
      <c r="B9" s="48"/>
      <c r="C9" s="48"/>
    </row>
    <row r="10" spans="1:3" x14ac:dyDescent="0.2">
      <c r="A10" s="7" t="s">
        <v>81</v>
      </c>
      <c r="B10" s="105">
        <f>'AUTOS NOTA 324'!B20:C20</f>
        <v>16206771</v>
      </c>
      <c r="C10" s="105"/>
    </row>
    <row r="11" spans="1:3" x14ac:dyDescent="0.2">
      <c r="A11" s="7" t="s">
        <v>138</v>
      </c>
      <c r="B11" s="106">
        <f>'AUTOS NOTA 324'!B39:C39</f>
        <v>11344739.699999999</v>
      </c>
      <c r="C11" s="48"/>
    </row>
    <row r="12" spans="1:3" x14ac:dyDescent="0.2">
      <c r="A12" s="7" t="s">
        <v>85</v>
      </c>
      <c r="B12" s="103"/>
      <c r="C12" s="104"/>
    </row>
    <row r="13" spans="1:3" ht="45" x14ac:dyDescent="0.2">
      <c r="A13" s="5" t="s">
        <v>86</v>
      </c>
      <c r="B13" s="48"/>
      <c r="C13" s="48"/>
    </row>
    <row r="14" spans="1:3" ht="30" x14ac:dyDescent="0.2">
      <c r="A14" s="5" t="s">
        <v>87</v>
      </c>
      <c r="B14" s="48"/>
      <c r="C14" s="48"/>
    </row>
    <row r="15" spans="1:3" x14ac:dyDescent="0.2">
      <c r="A15" s="5" t="s">
        <v>88</v>
      </c>
      <c r="B15" s="6"/>
      <c r="C15" s="6"/>
    </row>
    <row r="16" spans="1:3" x14ac:dyDescent="0.2">
      <c r="A16" s="7" t="s">
        <v>89</v>
      </c>
      <c r="B16" s="48"/>
      <c r="C16" s="48"/>
    </row>
    <row r="17" spans="1:3" x14ac:dyDescent="0.2">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32</v>
      </c>
      <c r="B1" t="s">
        <v>35</v>
      </c>
      <c r="C1" s="9" t="s">
        <v>37</v>
      </c>
      <c r="D1" s="9" t="s">
        <v>91</v>
      </c>
      <c r="E1" s="3" t="s">
        <v>43</v>
      </c>
      <c r="F1" s="2" t="s">
        <v>74</v>
      </c>
      <c r="G1" s="4">
        <v>0</v>
      </c>
      <c r="H1" t="s">
        <v>13</v>
      </c>
      <c r="I1" t="s">
        <v>92</v>
      </c>
      <c r="K1" t="s">
        <v>120</v>
      </c>
      <c r="L1" s="30" t="s">
        <v>152</v>
      </c>
      <c r="M1" t="s">
        <v>93</v>
      </c>
      <c r="N1" t="s">
        <v>74</v>
      </c>
      <c r="O1" t="s">
        <v>142</v>
      </c>
    </row>
    <row r="2" spans="1:15" x14ac:dyDescent="0.2">
      <c r="A2" t="s">
        <v>93</v>
      </c>
      <c r="B2" t="s">
        <v>45</v>
      </c>
      <c r="C2" t="s">
        <v>94</v>
      </c>
      <c r="D2" s="2" t="s">
        <v>95</v>
      </c>
      <c r="E2" s="1" t="s">
        <v>96</v>
      </c>
      <c r="F2" s="2" t="s">
        <v>78</v>
      </c>
      <c r="G2" s="4">
        <v>0.7</v>
      </c>
      <c r="H2" t="s">
        <v>14</v>
      </c>
      <c r="I2" t="s">
        <v>97</v>
      </c>
      <c r="K2" t="s">
        <v>121</v>
      </c>
      <c r="L2" s="30" t="s">
        <v>122</v>
      </c>
      <c r="M2" t="s">
        <v>98</v>
      </c>
      <c r="N2" t="s">
        <v>76</v>
      </c>
      <c r="O2" t="s">
        <v>45</v>
      </c>
    </row>
    <row r="3" spans="1:15" x14ac:dyDescent="0.2">
      <c r="A3" t="s">
        <v>98</v>
      </c>
      <c r="C3" t="s">
        <v>99</v>
      </c>
      <c r="D3" s="2" t="s">
        <v>100</v>
      </c>
      <c r="E3" s="1" t="s">
        <v>101</v>
      </c>
      <c r="F3" s="2" t="s">
        <v>76</v>
      </c>
      <c r="G3" s="4">
        <v>0.3</v>
      </c>
      <c r="H3" t="s">
        <v>102</v>
      </c>
      <c r="I3" t="s">
        <v>103</v>
      </c>
      <c r="L3" s="30" t="s">
        <v>123</v>
      </c>
      <c r="M3" t="s">
        <v>104</v>
      </c>
      <c r="N3" t="s">
        <v>78</v>
      </c>
    </row>
    <row r="4" spans="1:15" x14ac:dyDescent="0.2">
      <c r="A4" t="s">
        <v>104</v>
      </c>
      <c r="C4" t="s">
        <v>38</v>
      </c>
      <c r="E4" s="1" t="s">
        <v>105</v>
      </c>
      <c r="H4" t="s">
        <v>106</v>
      </c>
      <c r="I4" t="s">
        <v>18</v>
      </c>
      <c r="L4" t="s">
        <v>124</v>
      </c>
    </row>
    <row r="5" spans="1:15" x14ac:dyDescent="0.2">
      <c r="A5" t="s">
        <v>107</v>
      </c>
      <c r="E5" s="1" t="s">
        <v>108</v>
      </c>
      <c r="H5" t="s">
        <v>109</v>
      </c>
      <c r="I5" t="s">
        <v>110</v>
      </c>
      <c r="L5" s="30" t="s">
        <v>125</v>
      </c>
    </row>
    <row r="6" spans="1:15" x14ac:dyDescent="0.2">
      <c r="E6" s="1" t="s">
        <v>111</v>
      </c>
      <c r="I6" t="s">
        <v>112</v>
      </c>
      <c r="L6" s="30" t="s">
        <v>153</v>
      </c>
    </row>
    <row r="7" spans="1:15" x14ac:dyDescent="0.2">
      <c r="E7" s="1" t="s">
        <v>113</v>
      </c>
      <c r="I7" t="s">
        <v>145</v>
      </c>
      <c r="L7" s="30" t="s">
        <v>126</v>
      </c>
    </row>
    <row r="8" spans="1:15" x14ac:dyDescent="0.2">
      <c r="E8" s="1" t="s">
        <v>114</v>
      </c>
      <c r="L8" s="30" t="s">
        <v>147</v>
      </c>
    </row>
    <row r="9" spans="1:15" x14ac:dyDescent="0.2">
      <c r="L9" s="30" t="s">
        <v>127</v>
      </c>
    </row>
    <row r="10" spans="1:15" x14ac:dyDescent="0.2">
      <c r="L10" s="30" t="s">
        <v>128</v>
      </c>
    </row>
    <row r="11" spans="1:15" x14ac:dyDescent="0.2">
      <c r="L11" s="30" t="s">
        <v>129</v>
      </c>
    </row>
    <row r="12" spans="1:15" x14ac:dyDescent="0.2">
      <c r="L12" s="30" t="s">
        <v>130</v>
      </c>
    </row>
    <row r="13" spans="1:15" x14ac:dyDescent="0.2">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2024-02-15T23:59:24Z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