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40B8A9E6-AFEF-4F4D-9D98-050F8E745051}"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workbook>
</file>

<file path=xl/calcChain.xml><?xml version="1.0" encoding="utf-8"?>
<calcChain xmlns="http://schemas.openxmlformats.org/spreadsheetml/2006/main">
  <c r="B3" i="11" l="1"/>
  <c r="B6" i="11" l="1"/>
  <c r="B15" i="5" l="1"/>
  <c r="B8" i="11" s="1"/>
  <c r="B17" i="11" l="1"/>
  <c r="B28" i="11" s="1"/>
  <c r="C11" i="11"/>
  <c r="C10" i="11"/>
  <c r="B7" i="10"/>
  <c r="B7" i="14"/>
  <c r="B6" i="14"/>
  <c r="B5" i="14"/>
  <c r="B4" i="14"/>
  <c r="B3" i="14"/>
  <c r="B2" i="14"/>
  <c r="B4" i="11"/>
  <c r="B5" i="11"/>
  <c r="B7" i="11"/>
  <c r="B4" i="10"/>
  <c r="B5" i="10"/>
  <c r="B6" i="10"/>
  <c r="B3" i="10"/>
</calcChain>
</file>

<file path=xl/sharedStrings.xml><?xml version="1.0" encoding="utf-8"?>
<sst xmlns="http://schemas.openxmlformats.org/spreadsheetml/2006/main" count="209" uniqueCount="162">
  <si>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</si>
  <si>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</si>
  <si>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</si>
  <si>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</si>
  <si>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</si>
  <si>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</si>
  <si>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</si>
  <si>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</si>
  <si>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</si>
  <si>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</si>
  <si>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</si>
  <si>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</si>
  <si>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</si>
  <si>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</si>
  <si>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</si>
  <si>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</si>
  <si>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</si>
  <si>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</si>
  <si>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</si>
  <si>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</si>
  <si>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</si>
  <si>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</si>
  <si>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</si>
  <si>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</si>
  <si>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</si>
  <si>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</si>
  <si>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</si>
  <si>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</si>
  <si>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</si>
  <si>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</si>
  <si>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</si>
  <si>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</si>
  <si>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</si>
  <si>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</si>
  <si>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</si>
  <si>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</si>
  <si>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</si>
  <si>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</si>
  <si>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</si>
  <si>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</si>
  <si>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</si>
  <si>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</si>
  <si>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</si>
  <si>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</si>
  <si>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</si>
  <si>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</si>
  <si>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</si>
  <si>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</si>
  <si>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</si>
  <si>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</si>
  <si>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</si>
  <si>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</si>
  <si>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</si>
  <si>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</si>
  <si>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</si>
  <si>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</si>
  <si>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</si>
  <si>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</si>
  <si>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</si>
  <si>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</si>
  <si>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</si>
  <si>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</si>
  <si>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</si>
  <si>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</si>
  <si>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</si>
  <si>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</si>
  <si>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</si>
  <si>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</si>
  <si>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</si>
  <si>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</si>
  <si>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</si>
  <si>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</si>
  <si>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</si>
  <si>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</si>
  <si>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</si>
  <si>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</si>
  <si>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</si>
  <si>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</si>
  <si>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</si>
  <si>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</si>
  <si>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</si>
  <si>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</si>
  <si>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</si>
  <si>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</si>
  <si>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</si>
  <si>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</si>
  <si>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</si>
  <si>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</si>
  <si>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</si>
  <si>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</si>
  <si>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</si>
  <si>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</si>
  <si>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</si>
  <si>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</si>
  <si>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</si>
  <si>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</si>
  <si>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</si>
  <si>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</si>
  <si>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</si>
  <si>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</si>
  <si>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</si>
  <si>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</si>
  <si>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</si>
  <si>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</si>
  <si>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</si>
  <si>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</si>
  <si>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</si>
  <si>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</si>
  <si>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</si>
  <si>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</si>
  <si>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</si>
  <si>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</si>
  <si>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</si>
  <si>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</si>
  <si>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</si>
  <si>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</si>
  <si>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</si>
  <si>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</si>
  <si>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</si>
  <si>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</si>
  <si>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</si>
  <si>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</si>
  <si>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</si>
  <si>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</si>
  <si>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</si>
  <si>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</si>
  <si>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</si>
  <si>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</si>
  <si>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</si>
  <si>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</si>
  <si>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</si>
  <si>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</si>
  <si>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</si>
  <si>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</si>
  <si>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</si>
  <si>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76001333301720180029900</t>
  </si>
  <si>
    <t>JUZGADO 17 ADMINISTRATIVO ORAL DEL CIRCUITO DE CALI</t>
  </si>
  <si>
    <t>.- José Manuel Bonilla Mosquera – Víctima lesionado – C.C. 1.130.944.483;
.- Gloria Viviana Hurtado Arboleda – Compañera lesionado – C.C. 1.130.680.536 – Nacimiento 3/12/1982;
.- Emanuel Bonilla Hurtado – Hijo del lesionado – Nuip. 1.109.682.434 – Nacimiento 6/08/2016;
.- Mariana Hurtado Arboleda – Hija de crianza lesionado – T.I. 1.111.672.839 – Nacimiento 29/09/2005;
.- Crucelina Mosquera Benítez – Madre lesionado – C.C. 29.223.759;
.- Maribel Nieva Mosquera – Hermana lesionado – C.C. 29.182.735;
.- Sayury Bonilla Mosquera – Hermana lesionado – C.C. 34.616.441;
.- María Zulia Perea Benítez – Tía lesionado – C.C. 31.857.369;
.- Mabel Perea Benítez – Tía lesionado – C.C. 35.850.280.</t>
  </si>
  <si>
    <t>MUNICIPIO DE SANTIAGO DE CALI</t>
  </si>
  <si>
    <t>.- José Manuel Bonilla Mosquera – Víctima lesionado – C.C. 1.130.944.483;</t>
  </si>
  <si>
    <t>18 de enero de 2018</t>
  </si>
  <si>
    <t>28 de septiembre de 2018</t>
  </si>
  <si>
    <t>7 de noviembre de 2018</t>
  </si>
  <si>
    <t>Predios, Labores y Operaciones</t>
  </si>
  <si>
    <t>El día 18 de enero de 2018, siendo aproximadamente las 8:00 p.m., el señor José Manuel Bonilla Mosquera, se transportaba en la motocicleta de placas BNR-27E, sobre la calle 121, carrera 26e, de la ciudad de Cali, sobre la cual presuntamente existía un hueco que provocó que el demandante cayera, sufriendo trauma en extremidad inferior izquierda que ocasiona fractura conminuta de platillos tibiales izquierdos, atendido inicialmente en la Clínica Cristo Rey, en donde se realizó intervención quirúrgica, siendo posteriormente atendido en G-Ocho S.A.S., y Consorcio Salud E.P.S., Comfenalco Valle. A raíz de las lesiones, el 18 de enero de 2018, la Clínica Cristo Rey ordenó 30 días de incapacidad, a su vez, Comfenalco ordenó otros 30 días de incapacidad a partir del 17 de febrero de 2018, siendo que el 13 de marzo de 2018, G-Ocho ordenó incapacidad por 30 días, para que posteriormente, el 18 de abril de 2018, Comfenalco ordenara nueva incapacidad por 30 días, prorrogada por 30 días más a partir del 17 de junio de 2018, para un total de 150 días. El accidente fue atendido por autoridad de tránsito que levanto el IPAT No. A000705052 con hipótesis 306 (De la vía). Por lo anterior, los demandantes reclaman la reparación de los perjuicios que consideran se les ha causado.</t>
  </si>
  <si>
    <t xml:space="preserve">Lucro Cesante: </t>
  </si>
  <si>
    <t xml:space="preserve">Daño Emergente: </t>
  </si>
  <si>
    <t xml:space="preserve">Daño Moral: </t>
  </si>
  <si>
    <t>Daño a la Salud:</t>
  </si>
  <si>
    <t xml:space="preserve">Perjuicio Estético: </t>
  </si>
  <si>
    <t>890399011-3</t>
  </si>
  <si>
    <t>12 de diciembre de 2023</t>
  </si>
  <si>
    <t>7 de diciembre de 2023</t>
  </si>
  <si>
    <t>24 de enero de 2024</t>
  </si>
  <si>
    <t>RCE</t>
  </si>
  <si>
    <t>31/03/2017 hasta 25/05/2018</t>
  </si>
  <si>
    <t>SINIESTRO 135026580  APJ32186</t>
  </si>
  <si>
    <t>Daño a la salud 
Perjuicio Estético</t>
  </si>
  <si>
    <t>$78.124.200
$78.124.200</t>
  </si>
  <si>
    <t xml:space="preserve">Se califica como PROBABLE, toda vez que la póliza presta cobertura temporal y material, y la única hipótesis del hecho consignada en el IPAT es la codificada con No. 306 –Hueco en la vía - atribuible al asegurado.
Lo primero que debe considerarse, es que la póliza de responsabilidad civil extracontractual No. 1501216001931, certificado 5, expedida por Mapfre Seguros Generales de Colombia S.A., en coaseguro con Allianz Seguros S.A., cuyo tomador y asegurado es el Municipio de Santiago de Cali, presta cobertura temporal y material. Presta cobertura temporal en tanto se contrató bajo la modalidad de ocurrencia, es decir, que ampara los perjuicios acaecidos durante su vigencia sin consideración de la fecha en la cual sean reclamados por terceros, siendo que para el certificado 5, su vigencia inició el 1-01-2018 y terminó el 1-02-2018, y el hecho se suscitó el 18-01-2018, dentro de la temporalidad contratada. De otro lado, presta cobertura material, toda vez que entre sus amparos se encuentra el de predios, labores y operaciones, lo que significa que se cubren los perjuicios patrimoniales y extrapatrimoniales incluyendo morales y de vida en relación y lucro cesante, que cause a terceros el asegurado con motivo de la responsabilidad civil en que incurra o le sea imputable de acuerdo a la Ley colombiana, durante el giro normal de sus actividades, objeto reclamado en el medio de control.
Finalmente, frente a la responsabilidad del asegurado, debe mencionarse que la misma se encuentra comprometida, habida cuenta que entre los medios de prueba se aporta el IPAT No. A000705052, el cual señala como única hipótesis del accidente demandado la codificada con el No. 306 – hueco en la vía – atribuible al asegurado, lo que permite inferir que es posible que la causa eficiente del daño haya sido el hueco en la vía, aunado a que la víctima directa acredita que sufrió el evento lesivo y aporta como sustento de su daño la historia clínica que permite evidenciarlo y relacionarlo con el evento dañino, pese a que no se allega PCL, para tener certeza de la gravedad del mismo. Sin embargo, y como argumento de la defensa, debe precisarse que el IPAT, carece de un debido diligenciamiento atendiendo las disposiciones de la Ley 769 de 2002, como son ausencia de relación de testigos, las dimensiones completas del hueco en la vía, no hay medición de la huella de frenado, ni observaciones, además, si se le imprime valor probatorio en dimensión positiva, en favor del asegurado se tiene que el vehículo conducido no contaba con certificado de revisión técnico mecánica, por lo cual nunca debió ser maniobrado, lo que podría configurar una culpa exclusiva de la víctima o una concurrencia de culpas, y además el mismo fue movido de la escena.
</t>
  </si>
  <si>
    <t>.- RESERVA SUGERIDA: El 70% de la pérdida, es decir 16.1 SMMLV o $20.930.000.oo M/Cte., por las siguientes razones:
1.- Lucro cesante consolidado y futuro, $0, no se reconoce suma alguna por no estar acreditados, el demandante no demuestra la ejecución de actividad económica, ni los ingresos que por esta percibía, ni su periodicidad, ni que la misma fuese en beneficio propio o familiar que pueda tasarse, siendo que el perjuicio reclamado se constituye sobre posibilidades de ganancias ficticias cuando el mismo no puede ser presumido, y frente al concepto de lucro cesante futuro, no es posible tasarlo por ausencia de dictamen PCL. Se aclara que el demandante solicitó como prueba pericial que sea remitido a la Junta Calificadora de Invalidez del Valle del Cauca a fin de determinar su PCL., por lo que dependerá de lo que suceda en audiencia inicial su decreto, y de ser así, estaremos sujetos a que el actor la aporte para según su resultado modificar el valor de la contingencia por este concepto.
2.- Por daño emergente, no se reconoce suma alguna, pues no se acredita pérdida económica, gastos, erogaciones o desembolsos con ocasión al daño reclamado, no se aportan medios de convicción como facturas, recibos o equivalentes que cumplan con los requisitos legales mínimos como soporte del perjuicio, que siquiera sumariamente permita cuantificar lo pretendido.
3.- Por daño moral, $156.000.000 M/Cte., o 120 SMMLV., liquidados según el Acta No. 28 de 2014 del Consejo de Estado, mediante la cual se fijan los baremos para la reparación del daño moral en caso de lesiones, y que se discrimina así: 
José Bonilla-Víctima directa (20 SMMLV); 
Gloria Hurtado-Compañera permanente (20 SMMLV); 
Emanuel Bonilla-Hijo (20 SMMLV); 
Mriana Hurtado-Hija (20 SMMLV); 
Crucelina Mosquera-Madre (20 MMLV); 
Maribel Mosquera-Hermana (10 MMLV); 
Sayury Mosquera-Hermana (10 MMLV).
De conformidad con la jurisprudencia unificada del Consejo de Estado, en casos donde el daño demandado sea por lesiones personales, deberá verificarse la gravedad o levedad de la lesión causada a la víctima directa, la que determinará el monto indemnizatorio en salarios mínimos. Para las víctimas indirectas se asignará un porcentaje de acuerdo con el nivel de relación en que éstas se hallen respecto del lesionado. Para el caso que nos atañe, no se encuentra acreditada o probada la gravedad de la lesión porque no se cuenta con dictamen PCL, sin embargo, la liquidación objetiva se realiza teniendo en cuenta los diagnósticos médicos, tratamientos, e intervenciones realizadas, de las que se deduce que es leve, es decir, superior al 10% e inferior al 20%. Se aclara que el demandante solicitó como prueba pericial que sea remitido a la Junta Calificadora de Invalidez del Valle del Cauca a fin de determinar su PCL., por lo que dependerá de lo que suceda en audiencia inicial su decreto, y de ser así, estaremos sujetos a que el actor la aporte para según su resultado modificar el valor de la contingencia por este concepto.
4.- Por daño a la salud, $26.000.000 M/Cte., o 20 SMMLV. Se reconoce únicamente para la víctima directa, pues si bien se desconoce la gravedad de la lesión por ausencia de dictamen PCL., existen otros medios de convicción que permiten inferir que la misma es leve, superior al 10% e inferior al 20%. Se aclara que el demandante solicitó como prueba pericial que sea remitido a la Junta Calificadora de Invalidez del Valle del Cauca a fin de determinar su PCL., por lo que dependerá de lo que suceda en audiencia inicial su decreto, y de ser así, estaremos sujetos a que el actor la aporte para según su resultado modificar el valor de la contingencia por este concepto.
5.- Por perjuicio estético, no se reconoce valor alguno, por cuanto no se trata de una categoría de perjuicio reconocido por la jurisdicción contencioso administrativa, siendo que esta únicamente dispone como tales el daño moral, el daño a la salud y la afectación grave a los bienes constitucionales y convencionalmente protegidos, aclarando que el perjuicio estético está subsumido al daño a la salud, este último que únicamente se reconoce a la víctima directa.
6.- Deducible, a la suma de $182.000.000 M/Cte., o 140 SMMLV., debe restarse el deducible del 15% o mínimo 40 SMMLV del valor de la pérdida, aplicándose este último criterio por ser el de mayor valor, es decir, $52.000.000 M/Cte., para que resulte un total de 100 SMMLV o $130.000.000 M/Cte.
7.- Coaseguro, se pactó en un porcentaje del riesgo cedido para Allianz S.A., del 23%, lo que significa que en caso de condena, de los $130.000.000 M/Cte., Allianz S.A., respondería por $29.900.000 M/Cte., o 23 SMMLV.
8.- Total: Son 23 SMMLV., o $29.900.000.oo M/Cte.
.- VALORACIÓN CONTIGENCIA: 23 SMMLV o $29.900.000.oo M/Cte.</t>
  </si>
  <si>
    <t xml:space="preserve">.- EXCEPCIONES DE MÉRITO FRENTE A LA DEMANDA:
1.- Las planteadas por quien formuló el llamamiento en garantía;
2.- Ausencia de pruebas que demuestren la responsabilidad del Distrito Especial de Cali – Las circunstancias de tiempo, modo y lugar en que a juicio de la demandante sucedieron los hechos no están acreditadas;
3.- Inexistencia de falla en el servicio a cargo del Distrito Especial de Cali y de un vínculo causal entre cualquier conducta del referido ente territorial y el daño demandado;
4.- Culpa exclusiva y determinante del actor como eximente de responsabilidad;
5.- Carencia de prueba de los supuestos perjuicios y exagerada tasación de los mismos. No se prueba el lucro cesante. Ausencia de prueba del daño emergente. No se prueba el daño moral y se cuantifica indebidamente. No se prueba el daño en la salud y se cuantifica indebidamente. Imposibilidad de reclamar y reconocer el daño estético.
6.- Enriquecimiento sin causa;
7.- Genérica o innominada.
.- EXCEPCIONES DE MÉRITO FRENTE AL LLAMAMIENTO EN GARANTÍA:
1.- Congruencia entre la sentencia y lo solicitado en el llamamiento en garantía;
2.- Inexistencia de obligación indemnizatoria a cargo de Allianz Seguros S.A., por la no realización del riesgo asegurado en la póliza RCE No. 1501216001931;
3.- Límite asegurado en la póliza RCE No. 1501216001931;
4.- Existencia de un deducible que se encuentra a cargo del asegurado;
5.- Causales de exclusión de cobertura de la póliza de seguro RCE No. 1501216001931;
6.- Carácter indemnizatorio del contrato de seguro;
7.- Disponibilidad de la suma asegurada;
8.- En todo caso, la obligación indemnizatoria de la compañía aseguradora se debe ceñir al porcentaje pactado en el coaseguro;
9.- La innominada o genérica.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</si>
</sst>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2"/>
      <name val="Calibri Light"/>
      <family val="2"/>
      <scheme val="maj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style="medium">
        <color rgb="FFEEEEEE"/>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6" fontId="0" fillId="0" borderId="1" xfId="1" applyNumberFormat="1" applyFont="1" applyBorder="1" applyAlignment="1">
      <alignment horizontal="justify" vertical="top"/>
    </xf>
    <xf numFmtId="6" fontId="0" fillId="0" borderId="1" xfId="0" applyNumberFormat="1" applyBorder="1" applyAlignment="1">
      <alignment horizontal="left" vertical="top"/>
    </xf>
    <xf numFmtId="42" fontId="6" fillId="7" borderId="1" xfId="1" applyFont="1" applyFill="1" applyBorder="1" applyAlignment="1" applyProtection="1">
      <alignment horizontal="center" vertical="top" wrapText="1"/>
      <protection locked="0"/>
    </xf>
    <xf numFmtId="0" fontId="0" fillId="0" borderId="1" xfId="0" applyBorder="1" applyAlignment="1" applyProtection="1">
      <alignment horizontal="justify" vertical="top" wrapText="1"/>
      <protection locked="0"/>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6" fontId="0" fillId="5" borderId="2" xfId="1" applyNumberFormat="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14" fontId="7" fillId="8" borderId="13" xfId="0" applyNumberFormat="1" applyFont="1" applyFill="1" applyBorder="1" applyAlignment="1">
      <alignment horizontal="left" vertical="top"/>
    </xf>
    <xf numFmtId="0" fontId="0" fillId="0" borderId="2" xfId="0" applyBorder="1" applyAlignment="1">
      <alignment horizontal="center" vertical="top"/>
    </xf>
    <xf numFmtId="0" fontId="0" fillId="0" borderId="3" xfId="0" applyBorder="1" applyAlignment="1">
      <alignment horizontal="center" vertical="top"/>
    </xf>
    <xf numFmtId="44" fontId="0" fillId="0" borderId="2" xfId="3" applyFont="1" applyBorder="1" applyAlignment="1">
      <alignment horizontal="center" vertical="top"/>
    </xf>
    <xf numFmtId="44" fontId="0" fillId="0" borderId="11" xfId="3" applyFont="1" applyBorder="1" applyAlignment="1">
      <alignment horizontal="center" vertical="top"/>
    </xf>
    <xf numFmtId="9" fontId="0" fillId="0" borderId="2" xfId="0" applyNumberFormat="1" applyBorder="1" applyAlignment="1">
      <alignment horizontal="center" vertical="top"/>
    </xf>
    <xf numFmtId="6" fontId="0" fillId="5" borderId="2" xfId="1" applyNumberFormat="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9" fontId="0" fillId="0" borderId="1" xfId="0" applyNumberFormat="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589/AppData/Local/Microsoft/Windows/INetCache/Content.Outlook/19T0K4OF/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efreshError="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30"/>
  <sheetViews>
    <sheetView zoomScaleNormal="100" workbookViewId="0">
      <selection activeCell="B29" sqref="B29:C29"/>
    </sheetView>
  </sheetViews>
  <sheetFormatPr baseColWidth="10" defaultColWidth="0" defaultRowHeight="15" x14ac:dyDescent="0.25"/>
  <cols>
    <col min="1" max="1" width="46.140625" style="6" bestFit="1" customWidth="1"/>
    <col min="2" max="2" width="63.85546875" style="6" customWidth="1"/>
    <col min="3" max="3" width="37.42578125" style="6" customWidth="1"/>
    <col min="4" max="4" width="11.42578125" style="2" hidden="1" customWidth="1"/>
    <col min="5" max="16384" width="11.42578125" style="2" hidden="1"/>
  </cols>
  <sheetData>
    <row r="1" spans="1:3" ht="18.95" x14ac:dyDescent="0.2">
      <c r="A1" s="53" t="s">
        <v>41</v>
      </c>
      <c r="B1" s="53"/>
      <c r="C1" s="53"/>
    </row>
    <row r="2" spans="1:3" ht="15.95" x14ac:dyDescent="0.2">
      <c r="A2" s="5" t="s">
        <v>11</v>
      </c>
      <c r="B2" s="54" t="s">
        <v>135</v>
      </c>
      <c r="C2" s="55"/>
    </row>
    <row r="3" spans="1:3" ht="15.95" x14ac:dyDescent="0.2">
      <c r="A3" s="5" t="s">
        <v>0</v>
      </c>
      <c r="B3" s="56" t="s">
        <v>136</v>
      </c>
      <c r="C3" s="57"/>
    </row>
    <row r="4" spans="1:3" ht="15.95" x14ac:dyDescent="0.2">
      <c r="A4" s="5" t="s">
        <v>109</v>
      </c>
      <c r="B4" s="56" t="s">
        <v>138</v>
      </c>
      <c r="C4" s="57"/>
    </row>
    <row r="5" spans="1:3" ht="141" customHeight="1" x14ac:dyDescent="0.25">
      <c r="A5" s="5" t="s">
        <v>1</v>
      </c>
      <c r="B5" s="51" t="s">
        <v>137</v>
      </c>
      <c r="C5" s="57"/>
    </row>
    <row r="6" spans="1:3" x14ac:dyDescent="0.25">
      <c r="A6" s="5" t="s">
        <v>110</v>
      </c>
      <c r="B6" s="39" t="s">
        <v>133</v>
      </c>
      <c r="C6" s="39"/>
    </row>
    <row r="7" spans="1:3" x14ac:dyDescent="0.25">
      <c r="A7" s="5" t="s">
        <v>2</v>
      </c>
      <c r="B7" s="39" t="s">
        <v>139</v>
      </c>
      <c r="C7" s="39"/>
    </row>
    <row r="8" spans="1:3" ht="15.95" x14ac:dyDescent="0.2">
      <c r="A8" s="5" t="s">
        <v>3</v>
      </c>
      <c r="B8" s="50" t="s">
        <v>140</v>
      </c>
      <c r="C8" s="50"/>
    </row>
    <row r="9" spans="1:3" ht="15.95" x14ac:dyDescent="0.2">
      <c r="A9" s="5" t="s">
        <v>4</v>
      </c>
      <c r="B9" s="50" t="s">
        <v>141</v>
      </c>
      <c r="C9" s="50"/>
    </row>
    <row r="10" spans="1:3" ht="15.95" x14ac:dyDescent="0.2">
      <c r="A10" s="5" t="s">
        <v>5</v>
      </c>
      <c r="B10" s="50" t="s">
        <v>142</v>
      </c>
      <c r="C10" s="50"/>
    </row>
    <row r="11" spans="1:3" ht="23.25" customHeight="1" x14ac:dyDescent="0.2">
      <c r="A11" s="5" t="s">
        <v>27</v>
      </c>
      <c r="B11" s="51" t="s">
        <v>143</v>
      </c>
      <c r="C11" s="52"/>
    </row>
    <row r="12" spans="1:3" x14ac:dyDescent="0.25">
      <c r="A12" s="40" t="s">
        <v>119</v>
      </c>
      <c r="B12" s="39" t="s">
        <v>144</v>
      </c>
      <c r="C12" s="39"/>
    </row>
    <row r="13" spans="1:3" ht="30" customHeight="1" x14ac:dyDescent="0.25">
      <c r="A13" s="40"/>
      <c r="B13" s="39"/>
      <c r="C13" s="39"/>
    </row>
    <row r="14" spans="1:3" ht="73.5" customHeight="1" x14ac:dyDescent="0.25">
      <c r="A14" s="40"/>
      <c r="B14" s="39"/>
      <c r="C14" s="39"/>
    </row>
    <row r="15" spans="1:3" ht="32.1" x14ac:dyDescent="0.2">
      <c r="A15" s="5" t="s">
        <v>46</v>
      </c>
      <c r="B15" s="44">
        <f>SUM(C17,C18,C20,C21,C22,C24)</f>
        <v>1022761469</v>
      </c>
      <c r="C15" s="45"/>
    </row>
    <row r="16" spans="1:3" ht="33.75" customHeight="1" x14ac:dyDescent="0.25">
      <c r="A16" s="46" t="s">
        <v>47</v>
      </c>
      <c r="B16" s="47" t="s">
        <v>48</v>
      </c>
      <c r="C16" s="47"/>
    </row>
    <row r="17" spans="1:3" ht="33.75" customHeight="1" x14ac:dyDescent="0.25">
      <c r="A17" s="46"/>
      <c r="B17" s="10" t="s">
        <v>145</v>
      </c>
      <c r="C17" s="34">
        <v>210000000</v>
      </c>
    </row>
    <row r="18" spans="1:3" ht="33.75" customHeight="1" x14ac:dyDescent="0.25">
      <c r="A18" s="46"/>
      <c r="B18" s="10" t="s">
        <v>146</v>
      </c>
      <c r="C18" s="34">
        <v>269789</v>
      </c>
    </row>
    <row r="19" spans="1:3" x14ac:dyDescent="0.25">
      <c r="A19" s="46"/>
      <c r="B19" s="48" t="s">
        <v>51</v>
      </c>
      <c r="C19" s="49"/>
    </row>
    <row r="20" spans="1:3" x14ac:dyDescent="0.25">
      <c r="A20" s="46"/>
      <c r="B20" s="10" t="s">
        <v>147</v>
      </c>
      <c r="C20" s="34">
        <v>656243280</v>
      </c>
    </row>
    <row r="21" spans="1:3" x14ac:dyDescent="0.25">
      <c r="A21" s="46"/>
      <c r="B21" s="10" t="s">
        <v>148</v>
      </c>
      <c r="C21" s="34">
        <v>78124200</v>
      </c>
    </row>
    <row r="22" spans="1:3" x14ac:dyDescent="0.25">
      <c r="A22" s="46"/>
      <c r="B22" s="32" t="s">
        <v>149</v>
      </c>
      <c r="C22" s="35">
        <v>78124200</v>
      </c>
    </row>
    <row r="23" spans="1:3" x14ac:dyDescent="0.25">
      <c r="A23" s="46"/>
      <c r="B23" s="48" t="s">
        <v>108</v>
      </c>
      <c r="C23" s="49"/>
    </row>
    <row r="24" spans="1:3" x14ac:dyDescent="0.25">
      <c r="A24" s="46"/>
      <c r="B24" s="10"/>
      <c r="C24" s="15"/>
    </row>
    <row r="25" spans="1:3" ht="15.95" x14ac:dyDescent="0.2">
      <c r="A25" s="5" t="s">
        <v>6</v>
      </c>
      <c r="B25" s="39" t="s">
        <v>138</v>
      </c>
      <c r="C25" s="39"/>
    </row>
    <row r="26" spans="1:3" ht="15.95" x14ac:dyDescent="0.2">
      <c r="A26" s="5" t="s">
        <v>7</v>
      </c>
      <c r="B26" s="39" t="s">
        <v>150</v>
      </c>
      <c r="C26" s="39"/>
    </row>
    <row r="27" spans="1:3" x14ac:dyDescent="0.25">
      <c r="A27" s="5" t="s">
        <v>8</v>
      </c>
      <c r="B27" s="41">
        <v>1501216001931</v>
      </c>
      <c r="C27" s="41"/>
    </row>
    <row r="28" spans="1:3" x14ac:dyDescent="0.25">
      <c r="A28" s="5" t="s">
        <v>42</v>
      </c>
      <c r="B28" s="42" t="s">
        <v>151</v>
      </c>
      <c r="C28" s="43"/>
    </row>
    <row r="29" spans="1:3" x14ac:dyDescent="0.25">
      <c r="A29" s="5" t="s">
        <v>9</v>
      </c>
      <c r="B29" s="38" t="s">
        <v>152</v>
      </c>
      <c r="C29" s="38"/>
    </row>
    <row r="30" spans="1:3" x14ac:dyDescent="0.25">
      <c r="A30" s="5" t="s">
        <v>10</v>
      </c>
      <c r="B30" s="39" t="s">
        <v>153</v>
      </c>
      <c r="C30" s="39"/>
    </row>
  </sheetData>
  <mergeCells count="24">
    <mergeCell ref="B8:C8"/>
    <mergeCell ref="B9:C9"/>
    <mergeCell ref="B10:C10"/>
    <mergeCell ref="B11:C11"/>
    <mergeCell ref="A1:C1"/>
    <mergeCell ref="B7:C7"/>
    <mergeCell ref="B2:C2"/>
    <mergeCell ref="B3:C3"/>
    <mergeCell ref="B4:C4"/>
    <mergeCell ref="B5:C5"/>
    <mergeCell ref="B6:C6"/>
    <mergeCell ref="B29:C29"/>
    <mergeCell ref="B30:C30"/>
    <mergeCell ref="A12:A14"/>
    <mergeCell ref="B12:C14"/>
    <mergeCell ref="B25:C25"/>
    <mergeCell ref="B26:C26"/>
    <mergeCell ref="B27:C27"/>
    <mergeCell ref="B28:C28"/>
    <mergeCell ref="B15:C15"/>
    <mergeCell ref="A16:A24"/>
    <mergeCell ref="B16:C16"/>
    <mergeCell ref="B19:C19"/>
    <mergeCell ref="B23:C23"/>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95" x14ac:dyDescent="0.2">
      <c r="A1" s="68" t="s">
        <v>40</v>
      </c>
      <c r="B1" s="68"/>
      <c r="C1" s="68"/>
    </row>
    <row r="2" spans="1:3" ht="15.95" x14ac:dyDescent="0.2">
      <c r="A2" s="12" t="s">
        <v>25</v>
      </c>
      <c r="B2" s="70" t="s">
        <v>156</v>
      </c>
      <c r="C2" s="71"/>
    </row>
    <row r="3" spans="1:3" ht="15.95" x14ac:dyDescent="0.2">
      <c r="A3" s="5" t="s">
        <v>11</v>
      </c>
      <c r="B3" s="39" t="str">
        <f>'GENERALES NOTA 322'!B2:C2</f>
        <v>76001333301720180029900</v>
      </c>
      <c r="C3" s="39"/>
    </row>
    <row r="4" spans="1:3" ht="15.95" x14ac:dyDescent="0.2">
      <c r="A4" s="5" t="s">
        <v>0</v>
      </c>
      <c r="B4" s="39" t="str">
        <f>'GENERALES NOTA 322'!B3:C3</f>
        <v>JUZGADO 17 ADMINISTRATIVO ORAL DEL CIRCUITO DE CALI</v>
      </c>
      <c r="C4" s="39"/>
    </row>
    <row r="5" spans="1:3" ht="15.95" x14ac:dyDescent="0.2">
      <c r="A5" s="5" t="s">
        <v>109</v>
      </c>
      <c r="B5" s="39" t="str">
        <f>'GENERALES NOTA 322'!B4:C4</f>
        <v>MUNICIPIO DE SANTIAGO DE CALI</v>
      </c>
      <c r="C5" s="39"/>
    </row>
    <row r="6" spans="1:3" x14ac:dyDescent="0.25">
      <c r="A6" s="5" t="s">
        <v>1</v>
      </c>
      <c r="B6" s="39" t="str">
        <f>'GENERALES NOTA 322'!B5:C5</f>
        <v>.- José Manuel Bonilla Mosquera – Víctima lesionado – C.C. 1.130.944.483;
.- Gloria Viviana Hurtado Arboleda – Compañera lesionado – C.C. 1.130.680.536 – Nacimiento 3/12/1982;
.- Emanuel Bonilla Hurtado – Hijo del lesionado – Nuip. 1.109.682.434 – Nacimiento 6/08/2016;
.- Mariana Hurtado Arboleda – Hija de crianza lesionado – T.I. 1.111.672.839 – Nacimiento 29/09/2005;
.- Crucelina Mosquera Benítez – Madre lesionado – C.C. 29.223.759;
.- Maribel Nieva Mosquera – Hermana lesionado – C.C. 29.182.735;
.- Sayury Bonilla Mosquera – Hermana lesionado – C.C. 34.616.441;
.- María Zulia Perea Benítez – Tía lesionado – C.C. 31.857.369;
.- Mabel Perea Benítez – Tía lesionado – C.C. 35.850.280.</v>
      </c>
      <c r="C6" s="39"/>
    </row>
    <row r="7" spans="1:3" x14ac:dyDescent="0.25">
      <c r="A7" s="5" t="s">
        <v>110</v>
      </c>
      <c r="B7" s="39" t="str">
        <f>'GENERALES NOTA 322'!B6:C6</f>
        <v>LLAMADA EN GARANTIA</v>
      </c>
      <c r="C7" s="39"/>
    </row>
    <row r="8" spans="1:3" x14ac:dyDescent="0.25">
      <c r="A8" s="12" t="s">
        <v>26</v>
      </c>
      <c r="B8" s="39">
        <v>22082583</v>
      </c>
      <c r="C8" s="39"/>
    </row>
    <row r="9" spans="1:3" ht="15.95" x14ac:dyDescent="0.2">
      <c r="A9" s="12" t="s">
        <v>27</v>
      </c>
      <c r="B9" s="39" t="s">
        <v>154</v>
      </c>
      <c r="C9" s="39"/>
    </row>
    <row r="10" spans="1:3" ht="15.95" x14ac:dyDescent="0.2">
      <c r="A10" s="12" t="s">
        <v>77</v>
      </c>
      <c r="B10" s="72">
        <v>5000000000</v>
      </c>
      <c r="C10" s="73"/>
    </row>
    <row r="11" spans="1:3" ht="15.95" x14ac:dyDescent="0.2">
      <c r="A11" s="12" t="s">
        <v>115</v>
      </c>
      <c r="B11" s="74">
        <v>0.15</v>
      </c>
      <c r="C11" s="71"/>
    </row>
    <row r="12" spans="1:3" ht="15.95" x14ac:dyDescent="0.2">
      <c r="A12" s="12" t="s">
        <v>60</v>
      </c>
      <c r="B12" s="56" t="s">
        <v>68</v>
      </c>
      <c r="C12" s="57"/>
    </row>
    <row r="13" spans="1:3" ht="14.45" customHeight="1" thickBot="1" x14ac:dyDescent="0.25">
      <c r="A13" s="12" t="s">
        <v>28</v>
      </c>
      <c r="B13" s="69" t="s">
        <v>155</v>
      </c>
      <c r="C13" s="69"/>
    </row>
    <row r="14" spans="1:3" ht="15.95" x14ac:dyDescent="0.2">
      <c r="A14" s="12" t="s">
        <v>29</v>
      </c>
      <c r="B14" s="39" t="s">
        <v>32</v>
      </c>
      <c r="C14" s="39"/>
    </row>
    <row r="15" spans="1:3" x14ac:dyDescent="0.25">
      <c r="A15" s="12" t="s">
        <v>30</v>
      </c>
      <c r="B15" s="39" t="s">
        <v>32</v>
      </c>
      <c r="C15" s="39"/>
    </row>
    <row r="16" spans="1:3" x14ac:dyDescent="0.25">
      <c r="A16" s="66" t="s">
        <v>31</v>
      </c>
      <c r="B16" s="39" t="s">
        <v>74</v>
      </c>
      <c r="C16" s="39"/>
    </row>
    <row r="17" spans="1:3" x14ac:dyDescent="0.25">
      <c r="A17" s="67"/>
      <c r="B17" s="8" t="s">
        <v>39</v>
      </c>
      <c r="C17" s="9" t="s">
        <v>15</v>
      </c>
    </row>
    <row r="18" spans="1:3" x14ac:dyDescent="0.25">
      <c r="A18" s="67"/>
      <c r="B18" s="10"/>
      <c r="C18" s="10"/>
    </row>
    <row r="19" spans="1:3" x14ac:dyDescent="0.25">
      <c r="A19" s="67"/>
      <c r="B19" s="10"/>
      <c r="C19" s="10"/>
    </row>
    <row r="20" spans="1:3" x14ac:dyDescent="0.25">
      <c r="A20" s="67"/>
      <c r="B20" s="10"/>
      <c r="C20" s="10"/>
    </row>
    <row r="21" spans="1:3" ht="15.95" x14ac:dyDescent="0.2">
      <c r="A21" s="12" t="s">
        <v>24</v>
      </c>
      <c r="B21" s="39" t="s">
        <v>33</v>
      </c>
      <c r="C21" s="39"/>
    </row>
    <row r="22" spans="1:3" ht="15.95" x14ac:dyDescent="0.2">
      <c r="A22" s="12" t="s">
        <v>61</v>
      </c>
      <c r="B22" s="56"/>
      <c r="C22" s="57"/>
    </row>
    <row r="23" spans="1:3" x14ac:dyDescent="0.25">
      <c r="A23" s="12" t="s">
        <v>16</v>
      </c>
      <c r="B23" s="39" t="s">
        <v>23</v>
      </c>
      <c r="C23" s="39"/>
    </row>
    <row r="24" spans="1:3" ht="15.95" x14ac:dyDescent="0.2">
      <c r="A24" s="12" t="s">
        <v>75</v>
      </c>
      <c r="B24" s="39" t="s">
        <v>33</v>
      </c>
      <c r="C24" s="39"/>
    </row>
    <row r="25" spans="1:3" ht="15.95" x14ac:dyDescent="0.2">
      <c r="A25" s="12" t="s">
        <v>38</v>
      </c>
      <c r="B25" s="39"/>
      <c r="C25" s="39"/>
    </row>
    <row r="26" spans="1:3" ht="15.95" x14ac:dyDescent="0.2">
      <c r="A26" s="11" t="s">
        <v>76</v>
      </c>
      <c r="B26" s="39" t="s">
        <v>33</v>
      </c>
      <c r="C26" s="39"/>
    </row>
    <row r="27" spans="1:3" x14ac:dyDescent="0.25">
      <c r="A27" s="65" t="s">
        <v>64</v>
      </c>
      <c r="B27" s="65"/>
      <c r="C27" s="65"/>
    </row>
    <row r="28" spans="1:3" ht="14.45" customHeight="1" x14ac:dyDescent="0.25">
      <c r="A28" s="60" t="s">
        <v>37</v>
      </c>
      <c r="B28" s="61"/>
      <c r="C28" s="30"/>
    </row>
    <row r="29" spans="1:3" ht="14.45" customHeight="1" x14ac:dyDescent="0.25">
      <c r="A29" s="62" t="s">
        <v>36</v>
      </c>
      <c r="B29" s="63"/>
      <c r="C29" s="30"/>
    </row>
    <row r="30" spans="1:3" ht="14.45" customHeight="1" x14ac:dyDescent="0.25">
      <c r="A30" s="62" t="s">
        <v>35</v>
      </c>
      <c r="B30" s="63"/>
      <c r="C30" s="31"/>
    </row>
    <row r="31" spans="1:3" ht="14.45" customHeight="1" x14ac:dyDescent="0.25">
      <c r="A31" s="62" t="s">
        <v>13</v>
      </c>
      <c r="B31" s="63"/>
      <c r="C31" s="30"/>
    </row>
    <row r="32" spans="1:3" x14ac:dyDescent="0.25">
      <c r="A32" s="62" t="s">
        <v>14</v>
      </c>
      <c r="B32" s="63"/>
      <c r="C32" s="30"/>
    </row>
    <row r="33" spans="1:3" ht="14.45" customHeight="1" x14ac:dyDescent="0.25">
      <c r="A33" s="62" t="s">
        <v>34</v>
      </c>
      <c r="B33" s="63"/>
      <c r="C33" s="30"/>
    </row>
    <row r="34" spans="1:3" ht="14.45" customHeight="1" x14ac:dyDescent="0.25">
      <c r="A34" s="62" t="s">
        <v>94</v>
      </c>
      <c r="B34" s="63"/>
      <c r="C34" s="32"/>
    </row>
    <row r="35" spans="1:3" x14ac:dyDescent="0.2">
      <c r="A35" s="60" t="s">
        <v>106</v>
      </c>
      <c r="B35" s="61"/>
      <c r="C35" s="33"/>
    </row>
    <row r="36" spans="1:3" x14ac:dyDescent="0.2">
      <c r="A36" s="64" t="s">
        <v>88</v>
      </c>
      <c r="B36" s="64"/>
      <c r="C36" s="64"/>
    </row>
    <row r="37" spans="1:3" x14ac:dyDescent="0.25">
      <c r="A37" s="58" t="s">
        <v>89</v>
      </c>
      <c r="B37" s="58"/>
      <c r="C37" s="10"/>
    </row>
    <row r="38" spans="1:3" x14ac:dyDescent="0.2">
      <c r="A38" s="58" t="s">
        <v>90</v>
      </c>
      <c r="B38" s="58"/>
      <c r="C38" s="10"/>
    </row>
    <row r="39" spans="1:3" x14ac:dyDescent="0.25">
      <c r="A39" s="58" t="s">
        <v>91</v>
      </c>
      <c r="B39" s="58"/>
      <c r="C39" s="10"/>
    </row>
    <row r="40" spans="1:3" x14ac:dyDescent="0.25">
      <c r="A40" s="58" t="s">
        <v>92</v>
      </c>
      <c r="B40" s="58"/>
      <c r="C40" s="10"/>
    </row>
    <row r="41" spans="1:3" x14ac:dyDescent="0.25">
      <c r="A41" s="58" t="s">
        <v>93</v>
      </c>
      <c r="B41" s="58"/>
      <c r="C41" s="10"/>
    </row>
    <row r="42" spans="1:3" x14ac:dyDescent="0.25">
      <c r="A42" s="58" t="s">
        <v>95</v>
      </c>
      <c r="B42" s="58"/>
      <c r="C42" s="10"/>
    </row>
    <row r="43" spans="1:3" x14ac:dyDescent="0.25">
      <c r="A43" s="58" t="s">
        <v>96</v>
      </c>
      <c r="B43" s="58"/>
      <c r="C43" s="10"/>
    </row>
    <row r="44" spans="1:3" x14ac:dyDescent="0.25">
      <c r="A44" s="58" t="s">
        <v>97</v>
      </c>
      <c r="B44" s="58"/>
      <c r="C44" s="10"/>
    </row>
    <row r="45" spans="1:3" x14ac:dyDescent="0.25">
      <c r="A45" s="58" t="s">
        <v>98</v>
      </c>
      <c r="B45" s="58"/>
      <c r="C45" s="10"/>
    </row>
    <row r="46" spans="1:3" x14ac:dyDescent="0.25">
      <c r="A46" s="58" t="s">
        <v>99</v>
      </c>
      <c r="B46" s="58"/>
      <c r="C46" s="10"/>
    </row>
    <row r="47" spans="1:3" x14ac:dyDescent="0.25">
      <c r="A47" s="58" t="s">
        <v>100</v>
      </c>
      <c r="B47" s="58"/>
      <c r="C47" s="10"/>
    </row>
    <row r="48" spans="1:3" x14ac:dyDescent="0.25">
      <c r="A48" s="58" t="s">
        <v>101</v>
      </c>
      <c r="B48" s="58"/>
      <c r="C48" s="10"/>
    </row>
    <row r="49" spans="1:3" x14ac:dyDescent="0.25">
      <c r="A49" s="58" t="s">
        <v>102</v>
      </c>
      <c r="B49" s="58"/>
      <c r="C49" s="10"/>
    </row>
    <row r="50" spans="1:3" x14ac:dyDescent="0.25">
      <c r="A50" s="58" t="s">
        <v>103</v>
      </c>
      <c r="B50" s="58"/>
      <c r="C50" s="10"/>
    </row>
    <row r="51" spans="1:3" x14ac:dyDescent="0.25">
      <c r="A51" s="58" t="s">
        <v>104</v>
      </c>
      <c r="B51" s="58"/>
      <c r="C51" s="10"/>
    </row>
    <row r="52" spans="1:3" x14ac:dyDescent="0.25">
      <c r="A52" s="58" t="s">
        <v>105</v>
      </c>
      <c r="B52" s="58"/>
      <c r="C52" s="10"/>
    </row>
    <row r="53" spans="1:3" x14ac:dyDescent="0.25">
      <c r="A53" s="59"/>
      <c r="B53" s="59"/>
      <c r="C53" s="10"/>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zoomScale="80" zoomScaleNormal="80" workbookViewId="0">
      <selection activeCell="B6" sqref="B6:C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95" x14ac:dyDescent="0.2">
      <c r="A1" s="68" t="s">
        <v>43</v>
      </c>
      <c r="B1" s="68"/>
      <c r="C1" s="68"/>
    </row>
    <row r="2" spans="1:6" ht="15.95" x14ac:dyDescent="0.2">
      <c r="A2" s="19" t="s">
        <v>25</v>
      </c>
      <c r="B2" s="79" t="s">
        <v>156</v>
      </c>
      <c r="C2" s="80"/>
    </row>
    <row r="3" spans="1:6" ht="15.95" x14ac:dyDescent="0.2">
      <c r="A3" s="20" t="s">
        <v>11</v>
      </c>
      <c r="B3" s="81" t="str">
        <f>'GENERALES NOTA 322'!B2:C2</f>
        <v>76001333301720180029900</v>
      </c>
      <c r="C3" s="82"/>
    </row>
    <row r="4" spans="1:6" ht="15.95" x14ac:dyDescent="0.2">
      <c r="A4" s="20" t="s">
        <v>0</v>
      </c>
      <c r="B4" s="82" t="str">
        <f>'GENERALES NOTA 322'!B3:C3</f>
        <v>JUZGADO 17 ADMINISTRATIVO ORAL DEL CIRCUITO DE CALI</v>
      </c>
      <c r="C4" s="82"/>
    </row>
    <row r="5" spans="1:6" ht="15.95" x14ac:dyDescent="0.2">
      <c r="A5" s="20" t="s">
        <v>109</v>
      </c>
      <c r="B5" s="82" t="str">
        <f>'GENERALES NOTA 322'!B4:C4</f>
        <v>MUNICIPIO DE SANTIAGO DE CALI</v>
      </c>
      <c r="C5" s="82"/>
    </row>
    <row r="6" spans="1:6" ht="14.45" customHeight="1" x14ac:dyDescent="0.2">
      <c r="A6" s="20" t="s">
        <v>1</v>
      </c>
      <c r="B6" s="82" t="str">
        <f>'GENERALES NOTA 322'!B5:C5</f>
        <v>.- José Manuel Bonilla Mosquera – Víctima lesionado – C.C. 1.130.944.483;
.- Gloria Viviana Hurtado Arboleda – Compañera lesionado – C.C. 1.130.680.536 – Nacimiento 3/12/1982;
.- Emanuel Bonilla Hurtado – Hijo del lesionado – Nuip. 1.109.682.434 – Nacimiento 6/08/2016;
.- Mariana Hurtado Arboleda – Hija de crianza lesionado – T.I. 1.111.672.839 – Nacimiento 29/09/2005;
.- Crucelina Mosquera Benítez – Madre lesionado – C.C. 29.223.759;
.- Maribel Nieva Mosquera – Hermana lesionado – C.C. 29.182.735;
.- Sayury Bonilla Mosquera – Hermana lesionado – C.C. 34.616.441;
.- María Zulia Perea Benítez – Tía lesionado – C.C. 31.857.369;
.- Mabel Perea Benítez – Tía lesionado – C.C. 35.850.280.</v>
      </c>
      <c r="C6" s="82"/>
    </row>
    <row r="7" spans="1:6" x14ac:dyDescent="0.25">
      <c r="A7" s="20" t="s">
        <v>110</v>
      </c>
      <c r="B7" s="82" t="str">
        <f>'GENERALES NOTA 322'!B6:C6</f>
        <v>LLAMADA EN GARANTIA</v>
      </c>
      <c r="C7" s="82"/>
    </row>
    <row r="8" spans="1:6" ht="32.1" x14ac:dyDescent="0.2">
      <c r="A8" s="20" t="s">
        <v>46</v>
      </c>
      <c r="B8" s="75">
        <f>'GENERALES NOTA 322'!B15:C15</f>
        <v>1022761469</v>
      </c>
      <c r="C8" s="76"/>
    </row>
    <row r="9" spans="1:6" x14ac:dyDescent="0.25">
      <c r="A9" s="83" t="s">
        <v>47</v>
      </c>
      <c r="B9" s="84" t="s">
        <v>48</v>
      </c>
      <c r="C9" s="85"/>
    </row>
    <row r="10" spans="1:6" x14ac:dyDescent="0.25">
      <c r="A10" s="83"/>
      <c r="B10" s="21" t="s">
        <v>49</v>
      </c>
      <c r="C10" s="18">
        <f>'GENERALES NOTA 322'!C17</f>
        <v>210000000</v>
      </c>
    </row>
    <row r="11" spans="1:6" x14ac:dyDescent="0.25">
      <c r="A11" s="83"/>
      <c r="B11" s="21" t="s">
        <v>50</v>
      </c>
      <c r="C11" s="18">
        <f>'GENERALES NOTA 322'!C18</f>
        <v>269789</v>
      </c>
    </row>
    <row r="12" spans="1:6" x14ac:dyDescent="0.25">
      <c r="A12" s="83"/>
      <c r="B12" s="84"/>
      <c r="C12" s="85"/>
    </row>
    <row r="13" spans="1:6" x14ac:dyDescent="0.25">
      <c r="A13" s="83"/>
      <c r="B13" s="21" t="s">
        <v>112</v>
      </c>
      <c r="C13" s="23">
        <v>656243280</v>
      </c>
    </row>
    <row r="14" spans="1:6" ht="30" x14ac:dyDescent="0.25">
      <c r="A14" s="83"/>
      <c r="B14" s="37" t="s">
        <v>157</v>
      </c>
      <c r="C14" s="36" t="s">
        <v>158</v>
      </c>
      <c r="E14" t="s">
        <v>59</v>
      </c>
      <c r="F14" s="16">
        <v>0.7</v>
      </c>
    </row>
    <row r="15" spans="1:6" x14ac:dyDescent="0.25">
      <c r="A15" s="22" t="s">
        <v>44</v>
      </c>
      <c r="B15" s="79" t="s">
        <v>127</v>
      </c>
      <c r="C15" s="80"/>
    </row>
    <row r="16" spans="1:6" ht="15" customHeight="1" x14ac:dyDescent="0.25">
      <c r="A16" s="20" t="s">
        <v>45</v>
      </c>
      <c r="B16" s="77" t="s">
        <v>159</v>
      </c>
      <c r="C16" s="78"/>
    </row>
    <row r="17" spans="1:3" ht="28.5" customHeight="1" x14ac:dyDescent="0.2">
      <c r="A17" s="13" t="s">
        <v>52</v>
      </c>
      <c r="B17" s="88">
        <f>((C19+C20+C22+C23)-C26)*C25*C27</f>
        <v>29900000</v>
      </c>
      <c r="C17" s="88"/>
    </row>
    <row r="18" spans="1:3" ht="15.95" x14ac:dyDescent="0.2">
      <c r="A18" s="22" t="s">
        <v>53</v>
      </c>
      <c r="B18" s="86" t="s">
        <v>48</v>
      </c>
      <c r="C18" s="87"/>
    </row>
    <row r="19" spans="1:3" x14ac:dyDescent="0.25">
      <c r="A19" s="94"/>
      <c r="B19" s="21" t="s">
        <v>49</v>
      </c>
      <c r="C19" s="18">
        <v>0</v>
      </c>
    </row>
    <row r="20" spans="1:3" x14ac:dyDescent="0.25">
      <c r="A20" s="95"/>
      <c r="B20" s="21" t="s">
        <v>50</v>
      </c>
      <c r="C20" s="18">
        <v>0</v>
      </c>
    </row>
    <row r="21" spans="1:3" x14ac:dyDescent="0.25">
      <c r="A21" s="95"/>
      <c r="B21" s="84" t="s">
        <v>51</v>
      </c>
      <c r="C21" s="85"/>
    </row>
    <row r="22" spans="1:3" x14ac:dyDescent="0.25">
      <c r="A22" s="95"/>
      <c r="B22" s="21" t="s">
        <v>112</v>
      </c>
      <c r="C22" s="18">
        <v>156000000</v>
      </c>
    </row>
    <row r="23" spans="1:3" ht="45" x14ac:dyDescent="0.25">
      <c r="A23" s="95"/>
      <c r="B23" s="21" t="s">
        <v>113</v>
      </c>
      <c r="C23" s="18">
        <v>26000000</v>
      </c>
    </row>
    <row r="24" spans="1:3" x14ac:dyDescent="0.25">
      <c r="A24" s="95"/>
      <c r="B24" s="84" t="s">
        <v>114</v>
      </c>
      <c r="C24" s="85"/>
    </row>
    <row r="25" spans="1:3" ht="15.95" x14ac:dyDescent="0.2">
      <c r="A25" s="24"/>
      <c r="B25" s="21" t="s">
        <v>126</v>
      </c>
      <c r="C25" s="25">
        <v>0.23</v>
      </c>
    </row>
    <row r="26" spans="1:3" ht="15.95" x14ac:dyDescent="0.2">
      <c r="A26" s="26"/>
      <c r="B26" s="21" t="s">
        <v>115</v>
      </c>
      <c r="C26" s="27">
        <v>52000000</v>
      </c>
    </row>
    <row r="27" spans="1:3" ht="15.95" x14ac:dyDescent="0.2">
      <c r="A27" s="26"/>
      <c r="B27" s="21" t="s">
        <v>134</v>
      </c>
      <c r="C27" s="25">
        <v>1</v>
      </c>
    </row>
    <row r="28" spans="1:3" ht="15.95" x14ac:dyDescent="0.2">
      <c r="A28" s="17" t="s">
        <v>107</v>
      </c>
      <c r="B28" s="88">
        <f>IFERROR(B17*(VLOOKUP(B15,Hoja2!$G$1:$H$6,2,0)),16666)</f>
        <v>20930000</v>
      </c>
      <c r="C28" s="88"/>
    </row>
    <row r="29" spans="1:3" ht="30" x14ac:dyDescent="0.25">
      <c r="A29" s="20" t="s">
        <v>54</v>
      </c>
      <c r="B29" s="89" t="s">
        <v>160</v>
      </c>
      <c r="C29" s="90"/>
    </row>
    <row r="30" spans="1:3" ht="30" x14ac:dyDescent="0.25">
      <c r="A30" s="20" t="s">
        <v>55</v>
      </c>
      <c r="B30" s="91" t="s">
        <v>161</v>
      </c>
      <c r="C30" s="92"/>
    </row>
    <row r="31" spans="1:3" ht="18.95" x14ac:dyDescent="0.2">
      <c r="A31" s="28" t="s">
        <v>116</v>
      </c>
      <c r="B31" s="28"/>
      <c r="C31" s="28"/>
    </row>
    <row r="32" spans="1:3" x14ac:dyDescent="0.2">
      <c r="A32" s="29" t="s">
        <v>117</v>
      </c>
      <c r="B32" s="93"/>
      <c r="C32" s="93"/>
    </row>
    <row r="33" spans="1:3" x14ac:dyDescent="0.2">
      <c r="A33" s="29" t="s">
        <v>118</v>
      </c>
      <c r="B33" s="93"/>
      <c r="C33" s="93"/>
    </row>
    <row r="34" spans="1:3" x14ac:dyDescent="0.2">
      <c r="A34" s="26"/>
      <c r="B34" s="26"/>
      <c r="C34" s="26"/>
    </row>
    <row r="35" spans="1:3" x14ac:dyDescent="0.2">
      <c r="A35" s="26"/>
      <c r="B35" s="26"/>
      <c r="C35" s="26"/>
    </row>
    <row r="36" spans="1:3" x14ac:dyDescent="0.2">
      <c r="A36" s="26"/>
      <c r="B36" s="26"/>
      <c r="C36" s="26"/>
    </row>
    <row r="37" spans="1:3" x14ac:dyDescent="0.2">
      <c r="A37" s="26"/>
      <c r="B37" s="26"/>
      <c r="C37" s="26"/>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95" x14ac:dyDescent="0.2">
      <c r="A1" s="68" t="s">
        <v>56</v>
      </c>
      <c r="B1" s="68"/>
      <c r="C1" s="68"/>
    </row>
    <row r="2" spans="1:3" ht="17.100000000000001" customHeight="1" x14ac:dyDescent="0.2">
      <c r="A2" s="12" t="s">
        <v>25</v>
      </c>
      <c r="B2" s="70" t="str">
        <f>'[2]AUTOS NOTA 321'!B2:C2</f>
        <v xml:space="preserve">SINIESTRO   LEGIS </v>
      </c>
      <c r="C2" s="71"/>
    </row>
    <row r="3" spans="1:3" ht="15.95" customHeight="1" x14ac:dyDescent="0.2">
      <c r="A3" s="5" t="s">
        <v>11</v>
      </c>
      <c r="B3" s="39" t="str">
        <f>'GENERALES NOTA 322'!B2:C2</f>
        <v>76001333301720180029900</v>
      </c>
      <c r="C3" s="39"/>
    </row>
    <row r="4" spans="1:3" ht="15.95" x14ac:dyDescent="0.2">
      <c r="A4" s="5" t="s">
        <v>0</v>
      </c>
      <c r="B4" s="39" t="str">
        <f>'GENERALES NOTA 322'!B3:C3</f>
        <v>JUZGADO 17 ADMINISTRATIVO ORAL DEL CIRCUITO DE CALI</v>
      </c>
      <c r="C4" s="39"/>
    </row>
    <row r="5" spans="1:3" ht="29.1" customHeight="1" x14ac:dyDescent="0.2">
      <c r="A5" s="5" t="s">
        <v>109</v>
      </c>
      <c r="B5" s="39" t="str">
        <f>'GENERALES NOTA 322'!B4:C4</f>
        <v>MUNICIPIO DE SANTIAGO DE CALI</v>
      </c>
      <c r="C5" s="39"/>
    </row>
    <row r="6" spans="1:3" x14ac:dyDescent="0.25">
      <c r="A6" s="5" t="s">
        <v>1</v>
      </c>
      <c r="B6" s="39" t="str">
        <f>'GENERALES NOTA 322'!B5:C5</f>
        <v>.- José Manuel Bonilla Mosquera – Víctima lesionado – C.C. 1.130.944.483;
.- Gloria Viviana Hurtado Arboleda – Compañera lesionado – C.C. 1.130.680.536 – Nacimiento 3/12/1982;
.- Emanuel Bonilla Hurtado – Hijo del lesionado – Nuip. 1.109.682.434 – Nacimiento 6/08/2016;
.- Mariana Hurtado Arboleda – Hija de crianza lesionado – T.I. 1.111.672.839 – Nacimiento 29/09/2005;
.- Crucelina Mosquera Benítez – Madre lesionado – C.C. 29.223.759;
.- Maribel Nieva Mosquera – Hermana lesionado – C.C. 29.182.735;
.- Sayury Bonilla Mosquera – Hermana lesionado – C.C. 34.616.441;
.- María Zulia Perea Benítez – Tía lesionado – C.C. 31.857.369;
.- Mabel Perea Benítez – Tía lesionado – C.C. 35.850.280.</v>
      </c>
      <c r="C6" s="39"/>
    </row>
    <row r="7" spans="1:3" ht="43.5" customHeight="1" x14ac:dyDescent="0.25">
      <c r="A7" s="5" t="s">
        <v>110</v>
      </c>
      <c r="B7" s="39" t="str">
        <f>'GENERALES NOTA 322'!B6:C6</f>
        <v>LLAMADA EN GARANTIA</v>
      </c>
      <c r="C7" s="39"/>
    </row>
    <row r="8" spans="1:3" ht="15.95" x14ac:dyDescent="0.2">
      <c r="A8" s="5" t="s">
        <v>120</v>
      </c>
      <c r="B8" s="39"/>
      <c r="C8" s="39"/>
    </row>
    <row r="9" spans="1:3" ht="15.95" x14ac:dyDescent="0.2">
      <c r="A9" s="14" t="s">
        <v>53</v>
      </c>
      <c r="B9" s="96"/>
      <c r="C9" s="96"/>
    </row>
    <row r="10" spans="1:3" ht="15.95" x14ac:dyDescent="0.2">
      <c r="A10" s="14" t="s">
        <v>121</v>
      </c>
      <c r="B10" s="39"/>
      <c r="C10" s="39"/>
    </row>
    <row r="11" spans="1:3" ht="30" x14ac:dyDescent="0.25">
      <c r="A11" s="14" t="s">
        <v>122</v>
      </c>
      <c r="B11" s="97"/>
      <c r="C11" s="59"/>
    </row>
    <row r="12" spans="1:3" ht="48" x14ac:dyDescent="0.2">
      <c r="A12" s="5" t="s">
        <v>65</v>
      </c>
      <c r="B12" s="39"/>
      <c r="C12" s="39"/>
    </row>
    <row r="13" spans="1:3" ht="48" x14ac:dyDescent="0.2">
      <c r="A13" s="5" t="s">
        <v>66</v>
      </c>
      <c r="B13" s="39"/>
      <c r="C13" s="39"/>
    </row>
    <row r="14" spans="1:3" ht="15.95" x14ac:dyDescent="0.2">
      <c r="A14" s="5" t="s">
        <v>67</v>
      </c>
      <c r="B14" s="10"/>
      <c r="C14" s="10"/>
    </row>
    <row r="15" spans="1:3" x14ac:dyDescent="0.25">
      <c r="A15" s="14" t="s">
        <v>123</v>
      </c>
      <c r="B15" s="39"/>
      <c r="C15" s="39"/>
    </row>
    <row r="16" spans="1:3" ht="15.95" x14ac:dyDescent="0.2">
      <c r="A16" s="10" t="s">
        <v>124</v>
      </c>
      <c r="B16" s="59"/>
      <c r="C16" s="59"/>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baseColWidth="10" defaultRowHeight="15" x14ac:dyDescent="0.25"/>
  <sheetData>
    <row r="1" spans="1:1" x14ac:dyDescent="0.2">
      <c r="A1" t="s">
        <v>125</v>
      </c>
    </row>
    <row r="2" spans="1:1" x14ac:dyDescent="0.2">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baseColWidth="10" defaultColWidth="11.42578125" defaultRowHeight="15" x14ac:dyDescent="0.25"/>
  <cols>
    <col min="4" max="4" width="20.140625" bestFit="1" customWidth="1"/>
    <col min="5" max="5" width="42.85546875" bestFit="1" customWidth="1"/>
    <col min="7" max="7" width="26.42578125" customWidth="1"/>
  </cols>
  <sheetData>
    <row r="1" spans="1:12" x14ac:dyDescent="0.25">
      <c r="A1" s="7" t="s">
        <v>60</v>
      </c>
      <c r="B1" t="s">
        <v>32</v>
      </c>
      <c r="C1" s="7" t="s">
        <v>31</v>
      </c>
      <c r="D1" s="7" t="s">
        <v>61</v>
      </c>
      <c r="E1" s="3" t="s">
        <v>16</v>
      </c>
      <c r="F1" s="2" t="s">
        <v>59</v>
      </c>
      <c r="G1" s="2" t="s">
        <v>127</v>
      </c>
      <c r="H1" s="4">
        <v>0.7</v>
      </c>
      <c r="I1" t="s">
        <v>12</v>
      </c>
      <c r="J1" t="s">
        <v>82</v>
      </c>
      <c r="L1" t="s">
        <v>133</v>
      </c>
    </row>
    <row r="2" spans="1:12" x14ac:dyDescent="0.25">
      <c r="A2" t="s">
        <v>68</v>
      </c>
      <c r="B2" t="s">
        <v>33</v>
      </c>
      <c r="C2" t="s">
        <v>72</v>
      </c>
      <c r="D2" s="2" t="s">
        <v>62</v>
      </c>
      <c r="E2" s="1" t="s">
        <v>19</v>
      </c>
      <c r="F2" s="2" t="s">
        <v>57</v>
      </c>
      <c r="G2" s="2" t="s">
        <v>128</v>
      </c>
      <c r="H2" s="4">
        <v>0.25</v>
      </c>
      <c r="I2" t="s">
        <v>78</v>
      </c>
      <c r="J2" t="s">
        <v>83</v>
      </c>
      <c r="L2" t="s">
        <v>111</v>
      </c>
    </row>
    <row r="3" spans="1:12" x14ac:dyDescent="0.25">
      <c r="A3" t="s">
        <v>69</v>
      </c>
      <c r="C3" t="s">
        <v>73</v>
      </c>
      <c r="D3" s="2" t="s">
        <v>63</v>
      </c>
      <c r="E3" s="1" t="s">
        <v>20</v>
      </c>
      <c r="F3" s="2" t="s">
        <v>58</v>
      </c>
      <c r="G3" s="2" t="s">
        <v>129</v>
      </c>
      <c r="H3" s="4">
        <v>0.55000000000000004</v>
      </c>
      <c r="I3" t="s">
        <v>79</v>
      </c>
      <c r="J3" t="s">
        <v>84</v>
      </c>
    </row>
    <row r="4" spans="1:12" x14ac:dyDescent="0.25">
      <c r="A4" t="s">
        <v>70</v>
      </c>
      <c r="C4" t="s">
        <v>74</v>
      </c>
      <c r="E4" s="1" t="s">
        <v>21</v>
      </c>
      <c r="G4" s="2" t="s">
        <v>130</v>
      </c>
      <c r="H4" s="4">
        <v>0.15</v>
      </c>
      <c r="I4" t="s">
        <v>80</v>
      </c>
      <c r="J4" t="s">
        <v>85</v>
      </c>
    </row>
    <row r="5" spans="1:12" x14ac:dyDescent="0.25">
      <c r="A5" t="s">
        <v>71</v>
      </c>
      <c r="E5" s="1" t="s">
        <v>17</v>
      </c>
      <c r="G5" s="2" t="s">
        <v>131</v>
      </c>
      <c r="H5" s="4">
        <v>0.7</v>
      </c>
      <c r="I5" t="s">
        <v>81</v>
      </c>
      <c r="J5" t="s">
        <v>86</v>
      </c>
    </row>
    <row r="6" spans="1:12" x14ac:dyDescent="0.2">
      <c r="E6" s="1" t="s">
        <v>18</v>
      </c>
      <c r="G6" s="2" t="s">
        <v>132</v>
      </c>
      <c r="H6" s="4">
        <v>0.3</v>
      </c>
      <c r="J6" t="s">
        <v>87</v>
      </c>
    </row>
    <row r="7" spans="1:12" x14ac:dyDescent="0.25">
      <c r="E7" s="1" t="s">
        <v>23</v>
      </c>
      <c r="G7" s="2" t="s">
        <v>57</v>
      </c>
    </row>
    <row r="8" spans="1:12" x14ac:dyDescent="0.2">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Marlyn Katherine Rodríguez Rincón</cp:lastModifiedBy>
  <dcterms:created xsi:type="dcterms:W3CDTF">2020-12-07T14:41:17Z</dcterms:created>
  <dcterms:modified xsi:type="dcterms:W3CDTF">2024-01-23T04:18:09Z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