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vidia\Downloads\"/>
    </mc:Choice>
  </mc:AlternateContent>
  <xr:revisionPtr revIDLastSave="0" documentId="8_{BB89BB47-7EFC-4774-8ED8-DD2BB070D605}" xr6:coauthVersionLast="47" xr6:coauthVersionMax="47" xr10:uidLastSave="{00000000-0000-0000-0000-000000000000}"/>
  <bookViews>
    <workbookView xWindow="1560" yWindow="600" windowWidth="18465" windowHeight="10920" xr2:uid="{CD147193-9CCB-4206-86AD-271A2F439CB2}"/>
  </bookViews>
  <sheets>
    <sheet name="19557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7" i="1"/>
  <c r="C8" i="1"/>
  <c r="E10" i="1"/>
  <c r="C26" i="1"/>
  <c r="C27" i="1"/>
  <c r="C28" i="1"/>
  <c r="C29" i="1"/>
  <c r="C30" i="1"/>
  <c r="C39" i="1"/>
  <c r="C40" i="1"/>
  <c r="E9" i="1"/>
  <c r="C18" i="1"/>
  <c r="C19" i="1"/>
  <c r="C20" i="1"/>
  <c r="C21" i="1"/>
  <c r="C22" i="1"/>
  <c r="C38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Paola Gavidia Malaver</author>
  </authors>
  <commentList>
    <comment ref="D10" authorId="0" shapeId="0" xr:uid="{B85704BF-4224-4B91-8CED-77AD57DA7F97}">
      <text>
        <r>
          <rPr>
            <b/>
            <sz val="9"/>
            <color indexed="81"/>
            <rFont val="Tahoma"/>
            <charset val="1"/>
          </rPr>
          <t>Angie Paola Gavidia Malaver:</t>
        </r>
        <r>
          <rPr>
            <sz val="9"/>
            <color indexed="81"/>
            <rFont val="Tahoma"/>
            <charset val="1"/>
          </rPr>
          <t xml:space="preserve">
Se descuentan los 3 años por la vigencia del contrato, como fue 
corroborado en el contrato base.</t>
        </r>
      </text>
    </comment>
  </commentList>
</comments>
</file>

<file path=xl/sharedStrings.xml><?xml version="1.0" encoding="utf-8"?>
<sst xmlns="http://schemas.openxmlformats.org/spreadsheetml/2006/main" count="38" uniqueCount="31">
  <si>
    <t>LUIS ALBERTO OSPINA BUELVAS</t>
  </si>
  <si>
    <t>06 CU023696</t>
  </si>
  <si>
    <t>Salario Devengado</t>
  </si>
  <si>
    <t>Fecha siniestro</t>
  </si>
  <si>
    <t>Salario Día</t>
  </si>
  <si>
    <t>Fecha reclamo</t>
  </si>
  <si>
    <t>Salario Pretendido</t>
  </si>
  <si>
    <t>Diferencia salarial</t>
  </si>
  <si>
    <t>Póliza</t>
  </si>
  <si>
    <t>Salario día reajuste</t>
  </si>
  <si>
    <t>Extremos laborales</t>
  </si>
  <si>
    <t>Vigencia de la póliza</t>
  </si>
  <si>
    <t xml:space="preserve">Motivo </t>
  </si>
  <si>
    <t>Contrato realidad con Drummond</t>
  </si>
  <si>
    <t>Término</t>
  </si>
  <si>
    <t>Obra o labor</t>
  </si>
  <si>
    <t>Cargo Pretendido</t>
  </si>
  <si>
    <t xml:space="preserve">Técnico Electricista </t>
  </si>
  <si>
    <t>PRETENSIONES</t>
  </si>
  <si>
    <t>Reajuste salarial</t>
  </si>
  <si>
    <t xml:space="preserve">Reajuste Cesantias </t>
  </si>
  <si>
    <t>Reajuste Intereses de cesantias</t>
  </si>
  <si>
    <t>Reajuste Prima de servicios</t>
  </si>
  <si>
    <t>Reajuste Vacaciones</t>
  </si>
  <si>
    <t>PML</t>
  </si>
  <si>
    <t>Concepto</t>
  </si>
  <si>
    <t>Propia</t>
  </si>
  <si>
    <t>Valor asegurado</t>
  </si>
  <si>
    <t>Pretensiones</t>
  </si>
  <si>
    <t>Base de honorarios</t>
  </si>
  <si>
    <t>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</si>
</sst>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(&quot;$&quot;\ * #,##0_);_(&quot;$&quot;\ * \(#,##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9" fontId="0" fillId="0" borderId="1" xfId="0" applyNumberFormat="1" applyBorder="1"/>
    <xf numFmtId="0" fontId="0" fillId="0" borderId="0" xfId="0" applyAlignment="1">
      <alignment wrapText="1"/>
    </xf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0" fillId="2" borderId="2" xfId="0" applyFill="1" applyBorder="1"/>
    <xf numFmtId="14" fontId="0" fillId="2" borderId="2" xfId="0" applyNumberFormat="1" applyFill="1" applyBorder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4" fontId="0" fillId="0" borderId="2" xfId="0" applyNumberFormat="1" applyBorder="1" applyAlignment="1">
      <alignment horizontal="right" wrapText="1"/>
    </xf>
    <xf numFmtId="14" fontId="0" fillId="0" borderId="2" xfId="0" applyNumberFormat="1" applyBorder="1"/>
    <xf numFmtId="14" fontId="0" fillId="0" borderId="2" xfId="1" applyNumberFormat="1" applyFont="1" applyBorder="1" applyAlignment="1">
      <alignment wrapText="1"/>
    </xf>
    <xf numFmtId="14" fontId="0" fillId="0" borderId="0" xfId="0" applyNumberFormat="1"/>
    <xf numFmtId="0" fontId="0" fillId="0" borderId="2" xfId="0" applyBorder="1" applyAlignment="1">
      <alignment wrapText="1"/>
    </xf>
    <xf numFmtId="14" fontId="0" fillId="0" borderId="0" xfId="0" applyNumberFormat="1" applyAlignment="1">
      <alignment wrapText="1"/>
    </xf>
    <xf numFmtId="164" fontId="0" fillId="0" borderId="2" xfId="0" applyNumberFormat="1" applyBorder="1"/>
    <xf numFmtId="165" fontId="0" fillId="0" borderId="0" xfId="0" applyNumberFormat="1"/>
    <xf numFmtId="4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3" borderId="0" xfId="0" applyFill="1"/>
    <xf numFmtId="164" fontId="0" fillId="3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93B982-2520-4784-A8C8-D1C6A96EDE22}" name="Tabla24618" displayName="Tabla24618" ref="B36:C41" totalsRowShown="0">
  <autoFilter ref="B36:C41" xr:uid="{F4D8BD26-0DF9-4EF6-BFAC-C58B4B5E5EA4}"/>
  <tableColumns count="2">
    <tableColumn id="1" xr3:uid="{EA7E75F9-1200-4EFF-9F48-1B4E005657B9}" name="Concepto"/>
    <tableColumn id="2" xr3:uid="{7E8519D0-EF41-4B4A-AC2A-DABD6558E8E1}" name="Propi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11CF-58D6-41DF-B353-EF8513373C34}">
  <dimension ref="A1:J41"/>
  <sheetViews>
    <sheetView tabSelected="1" workbookViewId="0">
      <selection activeCell="D16" sqref="D16"/>
    </sheetView>
  </sheetViews>
  <sheetFormatPr baseColWidth="10" defaultRowHeight="15" x14ac:dyDescent="0.25"/>
  <cols>
    <col min="1" max="1" width="29.28515625" bestFit="1" customWidth="1"/>
    <col min="2" max="2" width="27.7109375" customWidth="1"/>
    <col min="3" max="3" width="24.42578125" bestFit="1" customWidth="1"/>
    <col min="8" max="8" width="14.28515625" bestFit="1" customWidth="1"/>
  </cols>
  <sheetData>
    <row r="1" spans="1:10" x14ac:dyDescent="0.25">
      <c r="A1" s="1" t="s">
        <v>0</v>
      </c>
    </row>
    <row r="2" spans="1:10" x14ac:dyDescent="0.25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10" x14ac:dyDescent="0.25">
      <c r="B3" s="3"/>
      <c r="C3" s="3"/>
      <c r="D3" s="3"/>
    </row>
    <row r="4" spans="1:10" x14ac:dyDescent="0.25">
      <c r="B4" s="4" t="s">
        <v>2</v>
      </c>
      <c r="C4" s="5">
        <v>2466602</v>
      </c>
      <c r="D4" s="6"/>
      <c r="H4" s="7" t="s">
        <v>3</v>
      </c>
      <c r="I4" s="8">
        <v>43184</v>
      </c>
    </row>
    <row r="5" spans="1:10" x14ac:dyDescent="0.25">
      <c r="B5" s="4" t="s">
        <v>4</v>
      </c>
      <c r="C5" s="9">
        <f>C4/30</f>
        <v>82220.066666666666</v>
      </c>
      <c r="D5" s="10"/>
      <c r="H5" s="7" t="s">
        <v>5</v>
      </c>
      <c r="I5" s="8">
        <v>45264</v>
      </c>
    </row>
    <row r="6" spans="1:10" x14ac:dyDescent="0.25">
      <c r="B6" s="4" t="s">
        <v>6</v>
      </c>
      <c r="C6" s="5">
        <v>4682431</v>
      </c>
      <c r="D6" s="6"/>
    </row>
    <row r="7" spans="1:10" x14ac:dyDescent="0.25">
      <c r="B7" s="4" t="s">
        <v>7</v>
      </c>
      <c r="C7" s="9">
        <f>C6-C4</f>
        <v>2215829</v>
      </c>
      <c r="D7" s="10"/>
      <c r="H7" s="11" t="s">
        <v>8</v>
      </c>
      <c r="I7" s="11"/>
      <c r="J7" s="11"/>
    </row>
    <row r="8" spans="1:10" x14ac:dyDescent="0.25">
      <c r="B8" s="4" t="s">
        <v>9</v>
      </c>
      <c r="C8" s="9">
        <f>C7/30</f>
        <v>73860.96666666666</v>
      </c>
      <c r="D8" s="10"/>
      <c r="H8" s="12" t="s">
        <v>1</v>
      </c>
      <c r="I8" s="13">
        <v>40993</v>
      </c>
      <c r="J8" s="13">
        <v>43184</v>
      </c>
    </row>
    <row r="9" spans="1:10" x14ac:dyDescent="0.25">
      <c r="B9" s="4" t="s">
        <v>10</v>
      </c>
      <c r="C9" s="14">
        <v>41586</v>
      </c>
      <c r="D9" s="15">
        <v>44462</v>
      </c>
      <c r="E9">
        <f>DAYS360(C9,D9)+1</f>
        <v>2836</v>
      </c>
      <c r="F9" s="16"/>
      <c r="G9" s="3"/>
      <c r="H9" s="3"/>
    </row>
    <row r="10" spans="1:10" x14ac:dyDescent="0.25">
      <c r="B10" s="4" t="s">
        <v>11</v>
      </c>
      <c r="C10" s="14">
        <v>41586</v>
      </c>
      <c r="D10" s="15">
        <v>42085</v>
      </c>
      <c r="E10">
        <f>DAYS360(C10,D10)+1</f>
        <v>495</v>
      </c>
      <c r="G10" s="3"/>
      <c r="H10" s="3"/>
    </row>
    <row r="11" spans="1:10" x14ac:dyDescent="0.25">
      <c r="B11" s="4" t="s">
        <v>12</v>
      </c>
      <c r="C11" s="14" t="s">
        <v>13</v>
      </c>
      <c r="F11" s="3"/>
      <c r="G11" s="3"/>
    </row>
    <row r="12" spans="1:10" x14ac:dyDescent="0.25">
      <c r="B12" s="4" t="s">
        <v>14</v>
      </c>
      <c r="C12" s="4" t="s">
        <v>15</v>
      </c>
      <c r="F12" s="3"/>
      <c r="G12" s="3"/>
    </row>
    <row r="13" spans="1:10" x14ac:dyDescent="0.25">
      <c r="B13" s="4" t="s">
        <v>16</v>
      </c>
      <c r="C13" s="17" t="s">
        <v>17</v>
      </c>
      <c r="F13" s="3"/>
      <c r="G13" s="3"/>
    </row>
    <row r="14" spans="1:10" x14ac:dyDescent="0.25">
      <c r="C14" s="3"/>
      <c r="F14" s="3"/>
      <c r="G14" s="3"/>
    </row>
    <row r="15" spans="1:10" x14ac:dyDescent="0.25">
      <c r="D15" s="3"/>
      <c r="G15" s="3"/>
    </row>
    <row r="16" spans="1:10" x14ac:dyDescent="0.25">
      <c r="B16" s="1" t="s">
        <v>18</v>
      </c>
      <c r="C16" s="1"/>
      <c r="D16" s="3"/>
      <c r="G16" s="3"/>
      <c r="H16" s="18"/>
    </row>
    <row r="18" spans="2:9" x14ac:dyDescent="0.25">
      <c r="B18" s="4" t="s">
        <v>19</v>
      </c>
      <c r="C18" s="19">
        <f>C8*E9</f>
        <v>209469701.46666664</v>
      </c>
    </row>
    <row r="19" spans="2:9" x14ac:dyDescent="0.25">
      <c r="B19" s="4" t="s">
        <v>20</v>
      </c>
      <c r="C19" s="19">
        <f>$C$7*E9/360</f>
        <v>17455808.455555554</v>
      </c>
    </row>
    <row r="20" spans="2:9" x14ac:dyDescent="0.25">
      <c r="B20" s="4" t="s">
        <v>21</v>
      </c>
      <c r="C20" s="19">
        <f>C19*E9*0.12/2880</f>
        <v>2062694.6991648143</v>
      </c>
    </row>
    <row r="21" spans="2:9" x14ac:dyDescent="0.25">
      <c r="B21" s="4" t="s">
        <v>22</v>
      </c>
      <c r="C21" s="19">
        <f>$C$7*E9/360</f>
        <v>17455808.455555554</v>
      </c>
    </row>
    <row r="22" spans="2:9" x14ac:dyDescent="0.25">
      <c r="B22" s="4" t="s">
        <v>23</v>
      </c>
      <c r="C22" s="19">
        <f>C7*E9/720</f>
        <v>8727904.2277777772</v>
      </c>
    </row>
    <row r="23" spans="2:9" x14ac:dyDescent="0.25">
      <c r="D23" s="20"/>
      <c r="E23" s="20"/>
    </row>
    <row r="24" spans="2:9" x14ac:dyDescent="0.25">
      <c r="B24" s="1" t="s">
        <v>24</v>
      </c>
      <c r="C24" s="1"/>
      <c r="D24" s="3"/>
    </row>
    <row r="26" spans="2:9" x14ac:dyDescent="0.25">
      <c r="B26" s="4" t="s">
        <v>19</v>
      </c>
      <c r="C26" s="19">
        <f>C8*E10</f>
        <v>36561178.5</v>
      </c>
      <c r="D26" s="20"/>
    </row>
    <row r="27" spans="2:9" x14ac:dyDescent="0.25">
      <c r="B27" s="4" t="s">
        <v>20</v>
      </c>
      <c r="C27" s="19">
        <f>$C$7*E10/360</f>
        <v>3046764.875</v>
      </c>
      <c r="D27" s="20"/>
    </row>
    <row r="28" spans="2:9" x14ac:dyDescent="0.25">
      <c r="B28" s="4" t="s">
        <v>21</v>
      </c>
      <c r="C28" s="19">
        <f>C27*E10*0.12/720</f>
        <v>251358.10218749999</v>
      </c>
      <c r="D28" s="20"/>
    </row>
    <row r="29" spans="2:9" x14ac:dyDescent="0.25">
      <c r="B29" s="4" t="s">
        <v>22</v>
      </c>
      <c r="C29" s="19">
        <f>$C$7*E10/360</f>
        <v>3046764.875</v>
      </c>
      <c r="D29" s="20"/>
    </row>
    <row r="30" spans="2:9" x14ac:dyDescent="0.25">
      <c r="B30" s="4" t="s">
        <v>23</v>
      </c>
      <c r="C30" s="19">
        <f>C7*E10/720</f>
        <v>1523382.4375</v>
      </c>
      <c r="D30" s="20"/>
    </row>
    <row r="31" spans="2:9" x14ac:dyDescent="0.25">
      <c r="D31" s="20"/>
    </row>
    <row r="32" spans="2:9" x14ac:dyDescent="0.25">
      <c r="F32" s="3"/>
      <c r="G32" s="3"/>
      <c r="I32" s="20"/>
    </row>
    <row r="33" spans="2:9" x14ac:dyDescent="0.25">
      <c r="F33" s="3"/>
      <c r="G33" s="3"/>
      <c r="I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1" t="s">
        <v>25</v>
      </c>
      <c r="C36" s="21" t="s">
        <v>26</v>
      </c>
      <c r="D36" s="3"/>
      <c r="E36" s="3"/>
    </row>
    <row r="37" spans="2:9" x14ac:dyDescent="0.25">
      <c r="B37" t="s">
        <v>27</v>
      </c>
      <c r="C37" s="22">
        <v>10520000000</v>
      </c>
      <c r="D37" s="3"/>
      <c r="E37" s="3"/>
    </row>
    <row r="38" spans="2:9" x14ac:dyDescent="0.25">
      <c r="B38" t="s">
        <v>28</v>
      </c>
      <c r="C38" s="22">
        <f>SUM(C18:C22)</f>
        <v>255171917.30472034</v>
      </c>
      <c r="D38" s="3"/>
      <c r="E38" s="3"/>
    </row>
    <row r="39" spans="2:9" x14ac:dyDescent="0.25">
      <c r="B39" t="s">
        <v>24</v>
      </c>
      <c r="C39" s="23">
        <f>SUM(C26:C30)</f>
        <v>44429448.789687499</v>
      </c>
      <c r="D39" s="3"/>
      <c r="E39" s="3"/>
    </row>
    <row r="40" spans="2:9" x14ac:dyDescent="0.25">
      <c r="B40" t="s">
        <v>29</v>
      </c>
      <c r="C40" s="23">
        <f>C39</f>
        <v>44429448.789687499</v>
      </c>
      <c r="D40" s="3"/>
      <c r="E40" s="3"/>
    </row>
    <row r="41" spans="2:9" x14ac:dyDescent="0.25">
      <c r="B41" s="24" t="s">
        <v>30</v>
      </c>
      <c r="C41" s="25">
        <f>(1160000*6)</f>
        <v>6960000</v>
      </c>
      <c r="D41" s="3"/>
      <c r="E41" s="3"/>
    </row>
  </sheetData>
  <mergeCells count="6">
    <mergeCell ref="C4:D4"/>
    <mergeCell ref="C5:D5"/>
    <mergeCell ref="C6:D6"/>
    <mergeCell ref="C7:D7"/>
    <mergeCell ref="H7:J7"/>
    <mergeCell ref="C8:D8"/>
  </mergeCell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19557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Paola Gavidia Malaver</dc:creator>
  <cp:lastModifiedBy>Angie Paola Gavidia Malaver</cp:lastModifiedBy>
  <dcterms:created xsi:type="dcterms:W3CDTF">2023-12-11T14:04:59Z</dcterms:created>
  <dcterms:modified xsi:type="dcterms:W3CDTF">2023-12-11T14:05:10Z</dcterms:modified>
</cp:coreProperties>
</file>