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4E9DEBB-FB8C-4B33-BF4A-E6BCCBCCC9A1}" xr6:coauthVersionLast="47" xr6:coauthVersionMax="47" xr10:uidLastSave="{00000000-0000-0000-0000-000000000000}"/>
  <bookViews>
    <workbookView xWindow="-120" yWindow="-120" windowWidth="24240" windowHeight="13020"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8" i="9" l="1"/>
  <c r="B7" i="9"/>
  <c r="B6" i="9"/>
  <c r="B5" i="9"/>
  <c r="B4" i="9"/>
  <c r="B3" i="9"/>
  <c r="B8" i="8"/>
  <c r="B7" i="8"/>
  <c r="B6" i="8"/>
  <c r="B5" i="8"/>
  <c r="B4" i="8"/>
  <c r="B3" i="8"/>
  <c r="B8" i="7"/>
  <c r="B4" i="7" l="1"/>
  <c r="B5" i="7"/>
  <c r="B6" i="7"/>
  <c r="B7" i="7"/>
  <c r="B3" i="7"/>
  <c r="B9" i="8"/>
</calcChain>
</file>

<file path=xl/sharedStrings.xml><?xml version="1.0" encoding="utf-8"?>
<sst xmlns="http://schemas.openxmlformats.org/spreadsheetml/2006/main" count="325" uniqueCount="226">
  <si>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</si>
  <si>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</si>
  <si>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</si>
  <si>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</si>
  <si>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</si>
  <si>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</si>
  <si>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</si>
  <si>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</si>
  <si>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</si>
  <si>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</si>
  <si>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</si>
  <si>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</si>
  <si>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</si>
  <si>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</si>
  <si>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</si>
  <si>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</si>
  <si>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</si>
  <si>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</si>
  <si>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</si>
  <si>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</si>
  <si>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</si>
  <si>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</si>
  <si>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</si>
  <si>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</si>
  <si>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</si>
  <si>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</si>
  <si>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</si>
  <si>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</si>
  <si>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</si>
  <si>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</si>
  <si>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</si>
  <si>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</si>
  <si>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</si>
  <si>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</si>
  <si>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</si>
  <si>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</si>
  <si>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</si>
  <si>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</si>
  <si>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</si>
  <si>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</si>
  <si>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</si>
  <si>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</si>
  <si>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</si>
  <si>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</si>
  <si>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</si>
  <si>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</si>
  <si>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</si>
  <si>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</si>
  <si>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</si>
  <si>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</si>
  <si>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</si>
  <si>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</si>
  <si>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</si>
  <si>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</si>
  <si>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</si>
  <si>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</si>
  <si>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</si>
  <si>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</si>
  <si>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</si>
  <si>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</si>
  <si>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</si>
  <si>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</si>
  <si>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</si>
  <si>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</si>
  <si>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</si>
  <si>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</si>
  <si>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</si>
  <si>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</si>
  <si>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</si>
  <si>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</si>
  <si>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</si>
  <si>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</si>
  <si>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</si>
  <si>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</si>
  <si>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</si>
  <si>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</si>
  <si>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</si>
  <si>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</si>
  <si>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</si>
  <si>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</si>
  <si>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</si>
  <si>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</si>
  <si>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</si>
  <si>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</si>
  <si>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</si>
  <si>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</si>
  <si>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</si>
  <si>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</si>
  <si>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</si>
  <si>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</si>
  <si>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</si>
  <si>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</si>
  <si>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</si>
  <si>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</si>
  <si>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</si>
  <si>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</si>
  <si>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</si>
  <si>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</si>
  <si>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</si>
  <si>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</si>
  <si>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</si>
  <si>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</si>
  <si>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</si>
  <si>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</si>
  <si>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</si>
  <si>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</si>
  <si>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</si>
  <si>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</si>
  <si>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</si>
  <si>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</si>
  <si>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</si>
  <si>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</si>
  <si>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</si>
  <si>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</si>
  <si>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</si>
  <si>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</si>
  <si>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</si>
  <si>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</si>
  <si>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</si>
  <si>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</si>
  <si>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</si>
  <si>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</si>
  <si>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</si>
  <si>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</si>
  <si>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</si>
  <si>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</si>
  <si>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</si>
  <si>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</si>
  <si>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</si>
  <si>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</si>
  <si>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</si>
  <si>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</si>
  <si>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</si>
  <si>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</si>
  <si>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</si>
  <si>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</si>
  <si>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</si>
  <si>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</si>
  <si>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</si>
  <si>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</si>
  <si>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</si>
  <si>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</si>
  <si>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</si>
  <si>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</si>
  <si>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</si>
  <si>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</si>
  <si>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</si>
  <si>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</si>
  <si>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</si>
  <si>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</si>
  <si>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</si>
  <si>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</si>
  <si>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</si>
  <si>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</si>
  <si>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</si>
  <si>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</si>
  <si>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</si>
  <si>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</si>
  <si>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</si>
  <si>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</si>
  <si>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</si>
  <si>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</si>
  <si>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</si>
  <si>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</si>
  <si>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</si>
  <si>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</si>
  <si>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</si>
  <si>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</si>
  <si>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</si>
  <si>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</si>
  <si>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</si>
  <si>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</si>
  <si>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</si>
  <si>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</si>
  <si>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</si>
  <si>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</si>
  <si>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</si>
  <si>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</si>
  <si>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</si>
  <si>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</si>
  <si>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</si>
  <si>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</si>
  <si>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</si>
  <si>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</si>
  <si>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</si>
  <si>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</si>
  <si>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</si>
  <si>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</si>
  <si>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</si>
  <si>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</si>
  <si>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</si>
  <si>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</si>
  <si>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</si>
  <si>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</si>
  <si>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</si>
  <si>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</si>
  <si>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Juzgado Sesenta y Dos Administrativo del Circuito Judicial de Bogotá Sección Tercera</t>
  </si>
  <si>
    <t>Bogotá Distrito Capital - Secretaría Distrital de Movilidad, Instituto de Desarrollo Urbano – IDU, José Gabriel Fabio Trujillo, Jiménez Martha Quitián Rincón, Mapfre Seguros Generales de Colombia.</t>
  </si>
  <si>
    <t>Karen Tatiana Moreno Tocasuche, en calidad de hermana de la víctima, y Sonia Moreno Tocasuche, en calidad de madre de la víctima.</t>
  </si>
  <si>
    <t>Andrés Felipe Suesca Moreno</t>
  </si>
  <si>
    <t>Carrera 101A  No. 152A torre 7 apartamento 119, en la ciudad de Bogotá</t>
  </si>
  <si>
    <t>katamo1999@gmail.com</t>
  </si>
  <si>
    <t>Soltero</t>
  </si>
  <si>
    <t>28 de abril de 1993</t>
  </si>
  <si>
    <t xml:space="preserve">28 años </t>
  </si>
  <si>
    <t>20 de octubre de 2021</t>
  </si>
  <si>
    <t>26 de septiembre de 2022</t>
  </si>
  <si>
    <t>25 de septiembre de 2022</t>
  </si>
  <si>
    <t>El 20 de octubre de 2021, aproximadamente a las 18:50 horas, en la calle 138 No. 72 A – 40, localidad de Suba, Bogotá, ocurrió un accidente de tránsito que resultó en el fallecimiento del señor Andrés Felipe Suesca Moreno, quien transitaba en una motocicleta de placa TNT-23E. El accidente fue ocasionado por un hueco en la vía, producto de una falla en el mantenimiento de la malla vial, sumado a la maniobra imprudente de un vehículo de placa BWT-377, cuyo conductor invadió el carril de la motocicleta al intentar esquivar el hueco.
El occiso, identificado con cédula de ciudadanía No. 1.019.082.133, tenía 28 años al momento de su muerte. Según el informe policial (IPAT No. A-001345525), la vía presentaba características como huecos y ausencia de señalización que advirtiera de los riesgos. Asimismo, otro vehículo, de placa DQR-341, se involucró en el accidente por no respetar los límites de velocidad establecidos.
El conductor del vehículo BWT-377 huyó del lugar de los hechos, infringiendo el Artículo 131 del Código Penal (Omisión de Socorro). Este hecho quedó registrado en un video que forma parte de las pruebas.
El accidente y el estado de la vía fueron cubiertos por medios nacionales, destacando la responsabilidad de las entidades encargadas del mantenimiento de la malla vial, como el Distrito Capital, el IDU y la Secretaría Distrital de Movilidad.
De acuerdo con el informe del IPAT, la hipótesis de responsabilidad del accidente se configuró de la siguiente manera: para el vehículo 2, una motocicleta de placa TNT-23E, en la que se desplazaba el occiso, se establecieron las codificaciones 104 (adelantar invadiendo carril de sentido contrario) y 105 (adelantar en zona prohibida), señalando una maniobra imprudente por parte del conductor. En relación con las condiciones de la vía, se codificó con el número 306, que hace referencia a la presencia de huecos en la malla vial.
Por otro lado, respecto al vehículo 1 (asegurado), no se configuró ninguna hipótesis de responsabilidad en el accidente. No obstante, se dejó como observación la búsqueda de un tercer vehículo presuntamente involucrado en los hechos, identificado como un camión clasificado como VN #2.</t>
  </si>
  <si>
    <t>Martha Quitián Rincón</t>
  </si>
  <si>
    <t>DQR341</t>
  </si>
  <si>
    <t>022973126/0</t>
  </si>
  <si>
    <t>7 de diciembre de 2023</t>
  </si>
  <si>
    <t>11001334306220230013200</t>
  </si>
  <si>
    <t>No reporta</t>
  </si>
  <si>
    <t>1 herido</t>
  </si>
  <si>
    <t>Motociclista</t>
  </si>
  <si>
    <t>Empleado</t>
  </si>
  <si>
    <t>18 de noviembre de 2024</t>
  </si>
  <si>
    <t>11 de diciembre de 2024</t>
  </si>
  <si>
    <t xml:space="preserve"> Desde las 00:00 horas del 24/09/2021 hasta las 24:00 horas del 23/09/2022.</t>
  </si>
  <si>
    <t xml:space="preserve">SINIESTRO   107066576 apl. 214523 </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</si>
  <si>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Seguro de Automóviles No. 022973126/0, cuyo tomador y asegurado es la señora Martha Quitian Rincón, presta cobertura material y temporal, de conformidad con los hechos y pretensiones expuesta en el líbelo de la demanda. Frente a la cobertura temporal, debe decirse que su modalidad es por OCURRENCIA, la cual ampara la Responsabilidad Civil Extracontractual y los perjuicios patrimoniales y extrapatrimoniales causados a terceras personas en vigencia del contrato de seguro. En consecuencia, el fundamento fáctico, esto es, la ocurrencia del accidente de tránsito el 20 de octubre de 2021 se encuentra dentro de la limitación temporal de la Póliza en mención que comprende desde el 24 de septiembre de 2021 hasta el 23 de septiembre de 2022. Aunado a ello presta cobertura material en tanto ampara la Responsabilidad Civil Extracontractual em que incurra el conductor del vehículo asegurado, pretensión que se le endilga a la señora Martha Quitian Rincón.
Por otro lado, frente a la responsabilidad atribuida al conductor del vehículo asegurado, debe decirse que existen elementos de prueba que deberán ser valorados por el juez a fin de determinar si hubo o no responsabilidad del conductor del vehículo de placas DQR-341 en el accidente que lamentablemente resultó en el fallecimiento del señor Andrés Felipe Suesca Moreno.
En este sentido, debe tenerse en cuenta que el accidente ocurrido el 20 de octubre de 2021 se originó por circunstancias ajenas al vehículo asegurado. De las pruebas obrantes en el expediente, en particular el video aportado y el Informe Técnico-Pericial, se observa que el motociclista, señor Andrés Felipe Suesca Moreno, invadió el carril contrario en el cual transitaba de manera correcta el vehículo asegurado. Esta maniobra se produjo porque, al intentar esquivar un hueco en la vía, el motociclista se vio forzado a cambiar su trayectoria. A su vez, dicha maniobra fue agravada por la presencia de un tercer vehículo, identificado con placa BWT-377, que frenó intempestivamente al tratar de evitar el mismo hueco, obligando al motociclista a realizar una maniobra evasiva imprudente. Por lo anterior, es claro que dependerá del debate probatorio, en particular de los testimonios y valoración de las pruebas documentales solicitadas por el asegurado para confirmar o desvirtuar la responsabilidad civil extracontractual que se le está imputando.</t>
  </si>
  <si>
    <t>Como liquidación objetiva de perjuicios se llegó al total de $195.000.000. A este valor se llegó de la siguiente manera:
Daño moral: Se reconocerá dicha tipología del daño de conformidad con los baremos establecidos por el Consejo de Estado, para la Karen Tatiana Moreno Tocasuche en calidad de hermanada de la victima la suma de 50 SMLMV equivalente a $ 65.000.000, para la señora Sonia Moreno Tocasuche en calidad de madre de la victima la suma de 100 SMLMV equivalentes a $130.000.000, para un total de daño moral el valor de $ 195.000.000.
Daño a la vida de relación: No se reconoce dicha tipología, por cuanto la jurisprudencia ha sido enfática en establecer que la indemnización del daño a la vida de relación se encuentra incluida en el daño a la salud y este será reconocido única y exclusivamente para la víctima directa. Por ende, en el caso concreto, la tasación fijada por el apoderado de los demandantes, que coincide con la solicitada por perjuicios morales, desconoce los criterios jurisprudenciales, pues estamos ante un caso en el cual la víctima directa falleció, lo que hace improcedente su solicitud respecto a los familiares.
Daño emergente: No se reconoce dicha tipología en el presente asunto, toda vez que la parte demandante no aportó prueba, ni siquiera sumaria, de las erogaciones que supuestamente incurrió. El demandante incumple con la carga probatoria exigida por el artículo 167 del Código General del Proceso, limitándose a sustentar su pretensión únicamente en afirmaciones carentes de respaldo probatorio alguno. No se arrimaron facturas, comprobantes de egreso, ni ningún otro documento que soporte las supuestas erogaciones asumidas por las demandantes. 
Lucro Cesante: No se reconoce lucro cesante por cuanto no se ha acreditado de manera idónea que el señor Andrés Felipe Suesca Moreno percibiera ingresos regulares equivalentes a $1.500.000, como lo afirma la parte demandante, ni que realizara aportes concretos, periódicos y regulares a su madre, la señora Sonia Moreno Tocasuche. En ausencia de pruebas que respalden estas afirmaciones, no es posible determinar ni cuantificar la dependencia económica alegada.
Con respecto a la Póliza de Seguro de Automóviles No. 022973126/0, se tiene que el valor asegurado para el amparo de Responsabilidad Civil Extracontractual asciende a la suma de $4.000.000.000. Cabe destacar que esta póliza no contempla deducible, por lo cual la suma correspondiente al valor total de la liquidación objetivada es de $195.000.000.</t>
  </si>
  <si>
    <t>Excepciones de fondo frente a la demanda:
1. EXIMENTE DE LA RESPONSABILIDAD DE LOS DEMANDANDOS POR CONFIGURARSE LA CULPA EXCLUSIVA DE LA VÍCTIMA.
2. AUSENCIA DE RESPONSABILIDAD A CARGO DE LOS DEMANDADOS POR LA FALTA DE ACREDITACIÓN DEL NEXO CAUSAL.
3. EXIMENTE DE RESPONSABILIDAD DE LOS DEMANDADOS POR CONFIGURARSE UNA CAUSA EXTRAÑA: HECHO DE UN TERCERO.
4. REDUCCIÓN DE LA EVENTUAL INDEMNIZACIÓN COMO CONSECUENCIA DE LA INCIDENCIA DE LA CONDUCTA DE ANDRÉS FELIPE SUESCA MORENO EN LA PRODUCCIÓN DEL DAÑO-APLICACIÓN ARTÍCULO 2357 DEL C.C
5. IMPROCEDENTE RECONOCIMIENTO DE PERJUICIOS INMATERIALES:
6. IMPROCEDENCIA DEL RECONOCIMIENTO POR DAÑO A LA VIDA DE RELACIÓN
7. FALTA DE PRUEBA DEL DAÑO EMERGENTE.
8. IMPROCEDENCIA DEL RECONOCIMIENTO DEL LUCRO CESANTE.
9. GENÉRICA O INNOMINADA
Excepciones de fondo frente al llamamiento en garantía.
1. NEXISTENCIA DE OBLIGACIÓN INDEMNIZATORIA POR LA NO REALIZACIÓN DEL RIESGO ASEGURADO EN LA PÓLIZA DE SEGURO DE AUTOMÓVILES NO. 022973126/0 – ARTÍCULO 1072 DEL CÓDIGO DE COMERCIO.
2. RIESGOS EXPRESAMENTE EXCLUIDOS EN LA PÓLIZA DE SEGURO No. 022973126/0
3. SUJECIÓN A LAS CONDICIONES PARTICULARES Y GENERALES DEL CONTRATO DE SEGURO EN LA QUE SE IDENTIFICA LA PÓLIZA, EL CLAUSULADO Y LOS AMPAROS.
4. EN CUALQUIER CASO, DE NINGUNA FORMA SE PODRÁ EXCEDER EL LÍMITE DEL VALOR ASEGURADO.
5. DISPONIBILIDAD DEL VALOR ASEGURADO</t>
  </si>
  <si>
    <t>La contingencia se califica como REMOTA  toda vez que, De las pruebas obrantes en el expediente, en particular el video aportado y el Informe Técnico-Pericial, se observa que el motociclista, señor Andrés Felipe Suesca Moreno, invadió el carril contrario en el cual transitaba de manera correcta el vehículo asegurado. Esta maniobra se produjo porque, al intentar esquivar un hueco en la vía, el motociclista se vio forzado a cambiar su trayectoria. A su vez, dicha maniobra fue agravada por la presencia de un tercer vehículo, identificado con placa BWT-377, que frenó intempestivamente al tratar de evitar el mismo hueco, obligando al motociclista a realizar una maniobra evasiva imprudente. Por lo anterior, es claro que dependerá del debate probatorio, en particular de los testimonios y valoración de las pruebas documentales solicitadas por el asegurado para confirmar o desvirtuar la responsabilidad civil extracontractual que se le está imputando.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</si>
</sst>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1" applyNumberFormat="1" applyFont="1" applyBorder="1" applyAlignment="1" applyProtection="1">
      <alignment horizontal="justify" vertical="top"/>
      <protection locked="0"/>
    </xf>
    <xf numFmtId="0" fontId="6" fillId="7" borderId="1" xfId="1" applyNumberFormat="1" applyFont="1" applyFill="1" applyBorder="1" applyAlignment="1" applyProtection="1">
      <alignment horizontal="center" vertical="top"/>
      <protection locked="0"/>
    </xf>
    <xf numFmtId="0" fontId="4" fillId="7" borderId="1" xfId="1" applyNumberFormat="1" applyFont="1" applyFill="1" applyBorder="1" applyAlignment="1" applyProtection="1">
      <alignment horizontal="center" vertical="top"/>
      <protection locked="0"/>
    </xf>
    <xf numFmtId="0" fontId="0" fillId="0" borderId="1" xfId="2" applyNumberFormat="1" applyFont="1" applyBorder="1" applyAlignment="1" applyProtection="1">
      <alignment horizontal="center" vertical="top"/>
      <protection locked="0"/>
    </xf>
    <xf numFmtId="0" fontId="0" fillId="0" borderId="1" xfId="1" applyNumberFormat="1" applyFont="1" applyBorder="1" applyAlignment="1" applyProtection="1">
      <alignment horizontal="center" vertical="top"/>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5" borderId="0" xfId="1" applyNumberFormat="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0" fontId="0" fillId="5" borderId="2" xfId="1" applyNumberFormat="1" applyFont="1" applyFill="1" applyBorder="1" applyAlignment="1" applyProtection="1">
      <alignment horizontal="justify" vertical="top"/>
    </xf>
    <xf numFmtId="0" fontId="0" fillId="5" borderId="3" xfId="1" applyNumberFormat="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42" fontId="0" fillId="5" borderId="0" xfId="1" applyFont="1" applyFill="1" applyBorder="1" applyAlignment="1" applyProtection="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tamo199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7" t="s">
        <v>0</v>
      </c>
      <c r="B1" s="57"/>
      <c r="C1" s="57"/>
    </row>
    <row r="2" spans="1:3" x14ac:dyDescent="0.25">
      <c r="A2" s="5" t="s">
        <v>163</v>
      </c>
      <c r="B2" s="64" t="s">
        <v>213</v>
      </c>
      <c r="C2" s="65"/>
    </row>
    <row r="3" spans="1:3" x14ac:dyDescent="0.25">
      <c r="A3" s="5" t="s">
        <v>126</v>
      </c>
      <c r="B3" s="60" t="s">
        <v>196</v>
      </c>
      <c r="C3" s="61"/>
    </row>
    <row r="4" spans="1:3" x14ac:dyDescent="0.25">
      <c r="A4" s="5" t="s">
        <v>142</v>
      </c>
      <c r="B4" s="60" t="s">
        <v>197</v>
      </c>
      <c r="C4" s="61"/>
    </row>
    <row r="5" spans="1:3" ht="31.5" customHeight="1" x14ac:dyDescent="0.25">
      <c r="A5" s="5" t="s">
        <v>143</v>
      </c>
      <c r="B5" s="60" t="s">
        <v>198</v>
      </c>
      <c r="C5" s="61"/>
    </row>
    <row r="6" spans="1:3" x14ac:dyDescent="0.25">
      <c r="A6" s="5" t="s">
        <v>144</v>
      </c>
      <c r="B6" s="58" t="s">
        <v>103</v>
      </c>
      <c r="C6" s="58"/>
    </row>
    <row r="7" spans="1:3" x14ac:dyDescent="0.25">
      <c r="A7" s="25" t="s">
        <v>145</v>
      </c>
      <c r="B7" s="60" t="s">
        <v>127</v>
      </c>
      <c r="C7" s="61"/>
    </row>
    <row r="8" spans="1:3" ht="23.1" customHeight="1" x14ac:dyDescent="0.25">
      <c r="A8" s="26" t="s">
        <v>146</v>
      </c>
      <c r="B8" s="58" t="s">
        <v>199</v>
      </c>
      <c r="C8" s="58"/>
    </row>
    <row r="9" spans="1:3" x14ac:dyDescent="0.25">
      <c r="A9" s="26" t="s">
        <v>147</v>
      </c>
      <c r="B9" s="67">
        <v>1019082133</v>
      </c>
      <c r="C9" s="58"/>
    </row>
    <row r="10" spans="1:3" x14ac:dyDescent="0.25">
      <c r="A10" s="26" t="s">
        <v>148</v>
      </c>
      <c r="B10" s="59" t="s">
        <v>200</v>
      </c>
      <c r="C10" s="59"/>
    </row>
    <row r="11" spans="1:3" ht="30" customHeight="1" x14ac:dyDescent="0.25">
      <c r="A11" s="27" t="s">
        <v>149</v>
      </c>
      <c r="B11" s="59">
        <v>3219416770</v>
      </c>
      <c r="C11" s="59"/>
    </row>
    <row r="12" spans="1:3" ht="30" customHeight="1" x14ac:dyDescent="0.25">
      <c r="A12" s="5" t="s">
        <v>150</v>
      </c>
      <c r="B12" s="73" t="s">
        <v>201</v>
      </c>
      <c r="C12" s="59"/>
    </row>
    <row r="13" spans="1:3" x14ac:dyDescent="0.25">
      <c r="A13" s="5" t="s">
        <v>151</v>
      </c>
      <c r="B13" s="58" t="s">
        <v>202</v>
      </c>
      <c r="C13" s="58"/>
    </row>
    <row r="14" spans="1:3" x14ac:dyDescent="0.25">
      <c r="A14" s="5" t="s">
        <v>152</v>
      </c>
      <c r="B14" s="68" t="s">
        <v>203</v>
      </c>
      <c r="C14" s="58"/>
    </row>
    <row r="15" spans="1:3" x14ac:dyDescent="0.25">
      <c r="A15" s="5" t="s">
        <v>153</v>
      </c>
      <c r="B15" s="58" t="s">
        <v>204</v>
      </c>
      <c r="C15" s="58"/>
    </row>
    <row r="16" spans="1:3" x14ac:dyDescent="0.25">
      <c r="A16" s="5" t="s">
        <v>154</v>
      </c>
      <c r="B16" s="58" t="s">
        <v>205</v>
      </c>
      <c r="C16" s="58"/>
    </row>
    <row r="17" spans="1:3" ht="15" customHeight="1" x14ac:dyDescent="0.25">
      <c r="A17" s="5" t="s">
        <v>155</v>
      </c>
      <c r="B17" s="59" t="s">
        <v>217</v>
      </c>
      <c r="C17" s="59"/>
    </row>
    <row r="18" spans="1:3" x14ac:dyDescent="0.25">
      <c r="A18" s="5" t="s">
        <v>156</v>
      </c>
      <c r="B18" s="59" t="s">
        <v>214</v>
      </c>
      <c r="C18" s="59"/>
    </row>
    <row r="19" spans="1:3" ht="18.75" customHeight="1" x14ac:dyDescent="0.25">
      <c r="A19" s="5" t="s">
        <v>157</v>
      </c>
      <c r="B19" s="62">
        <v>1500000</v>
      </c>
      <c r="C19" s="63"/>
    </row>
    <row r="20" spans="1:3" x14ac:dyDescent="0.25">
      <c r="A20" s="5" t="s">
        <v>158</v>
      </c>
      <c r="B20" s="58" t="s">
        <v>215</v>
      </c>
      <c r="C20" s="58"/>
    </row>
    <row r="21" spans="1:3" ht="17.25" customHeight="1" x14ac:dyDescent="0.25">
      <c r="A21" s="5" t="s">
        <v>159</v>
      </c>
      <c r="B21" s="59" t="s">
        <v>216</v>
      </c>
      <c r="C21" s="59"/>
    </row>
    <row r="22" spans="1:3" x14ac:dyDescent="0.25">
      <c r="A22" s="26" t="s">
        <v>160</v>
      </c>
      <c r="B22" s="71" t="s">
        <v>205</v>
      </c>
      <c r="C22" s="71"/>
    </row>
    <row r="23" spans="1:3" x14ac:dyDescent="0.25">
      <c r="A23" s="26" t="s">
        <v>161</v>
      </c>
      <c r="B23" s="72" t="s">
        <v>206</v>
      </c>
      <c r="C23" s="71"/>
    </row>
    <row r="24" spans="1:3" x14ac:dyDescent="0.25">
      <c r="A24" s="26" t="s">
        <v>162</v>
      </c>
      <c r="B24" s="72" t="s">
        <v>207</v>
      </c>
      <c r="C24" s="71"/>
    </row>
    <row r="25" spans="1:3" x14ac:dyDescent="0.25">
      <c r="A25" s="66" t="s">
        <v>120</v>
      </c>
      <c r="B25" s="71" t="s">
        <v>208</v>
      </c>
      <c r="C25" s="56"/>
    </row>
    <row r="26" spans="1:3" x14ac:dyDescent="0.25">
      <c r="A26" s="66"/>
      <c r="B26" s="56"/>
      <c r="C26" s="56"/>
    </row>
    <row r="27" spans="1:3" ht="100.5" customHeight="1" x14ac:dyDescent="0.25">
      <c r="A27" s="66"/>
      <c r="B27" s="56"/>
      <c r="C27" s="56"/>
    </row>
    <row r="28" spans="1:3" x14ac:dyDescent="0.25">
      <c r="A28" s="26" t="s">
        <v>164</v>
      </c>
      <c r="B28" s="56" t="s">
        <v>209</v>
      </c>
      <c r="C28" s="56"/>
    </row>
    <row r="29" spans="1:3" x14ac:dyDescent="0.25">
      <c r="A29" s="26" t="s">
        <v>165</v>
      </c>
      <c r="B29" s="56">
        <v>39547962</v>
      </c>
      <c r="C29" s="56"/>
    </row>
    <row r="30" spans="1:3" x14ac:dyDescent="0.25">
      <c r="A30" s="26" t="s">
        <v>166</v>
      </c>
      <c r="B30" s="56" t="s">
        <v>210</v>
      </c>
      <c r="C30" s="56"/>
    </row>
    <row r="31" spans="1:3" x14ac:dyDescent="0.25">
      <c r="A31" s="26" t="s">
        <v>167</v>
      </c>
      <c r="B31" s="56" t="s">
        <v>211</v>
      </c>
      <c r="C31" s="56"/>
    </row>
    <row r="32" spans="1:3" x14ac:dyDescent="0.25">
      <c r="A32" s="26" t="s">
        <v>168</v>
      </c>
      <c r="B32" s="69" t="s">
        <v>212</v>
      </c>
      <c r="C32" s="70"/>
    </row>
    <row r="33" spans="1:3" x14ac:dyDescent="0.25">
      <c r="A33" s="5" t="s">
        <v>169</v>
      </c>
      <c r="B33" s="68" t="s">
        <v>218</v>
      </c>
      <c r="C33" s="68"/>
    </row>
    <row r="34" spans="1:3" ht="45" x14ac:dyDescent="0.25">
      <c r="A34" s="5" t="s">
        <v>170</v>
      </c>
      <c r="B34" s="68" t="s">
        <v>219</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5B320C4-5A35-47C6-B6E8-B2AB4ACB347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4" zoomScaleNormal="100"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3" t="s">
        <v>10</v>
      </c>
      <c r="B1" s="93"/>
      <c r="C1" s="93"/>
    </row>
    <row r="2" spans="1:3" ht="15.75" customHeight="1" x14ac:dyDescent="0.25">
      <c r="A2" s="20" t="s">
        <v>11</v>
      </c>
      <c r="B2" s="94" t="s">
        <v>221</v>
      </c>
      <c r="C2" s="95"/>
    </row>
    <row r="3" spans="1:3" s="2" customFormat="1" x14ac:dyDescent="0.25">
      <c r="A3" s="5" t="s">
        <v>1</v>
      </c>
      <c r="B3" s="58" t="str">
        <f>'AUTOS  NOTA 322'!B2:C2</f>
        <v>11001334306220230013200</v>
      </c>
      <c r="C3" s="58"/>
    </row>
    <row r="4" spans="1:3" s="2" customFormat="1" x14ac:dyDescent="0.25">
      <c r="A4" s="5" t="s">
        <v>2</v>
      </c>
      <c r="B4" s="58" t="str">
        <f>'AUTOS  NOTA 322'!B3:C3</f>
        <v>Juzgado Sesenta y Dos Administrativo del Circuito Judicial de Bogotá Sección Tercera</v>
      </c>
      <c r="C4" s="58"/>
    </row>
    <row r="5" spans="1:3" s="2" customFormat="1" x14ac:dyDescent="0.25">
      <c r="A5" s="5" t="s">
        <v>3</v>
      </c>
      <c r="B5" s="58" t="str">
        <f>'AUTOS  NOTA 322'!B4:C4</f>
        <v>Bogotá Distrito Capital - Secretaría Distrital de Movilidad, Instituto de Desarrollo Urbano – IDU, José Gabriel Fabio Trujillo, Jiménez Martha Quitián Rincón, Mapfre Seguros Generales de Colombia.</v>
      </c>
      <c r="C5" s="58"/>
    </row>
    <row r="6" spans="1:3" s="2" customFormat="1" x14ac:dyDescent="0.25">
      <c r="A6" s="5" t="s">
        <v>4</v>
      </c>
      <c r="B6" s="58" t="str">
        <f>'AUTOS  NOTA 322'!B5:C5</f>
        <v>Karen Tatiana Moreno Tocasuche, en calidad de hermana de la víctima, y Sonia Moreno Tocasuche, en calidad de madre de la víctima.</v>
      </c>
      <c r="C6" s="58"/>
    </row>
    <row r="7" spans="1:3" s="2" customFormat="1" x14ac:dyDescent="0.25">
      <c r="A7" s="5" t="s">
        <v>5</v>
      </c>
      <c r="B7" s="58" t="str">
        <f>'AUTOS  NOTA 322'!B6:C6</f>
        <v>LLAMADA EN GARANTIA</v>
      </c>
      <c r="C7" s="58"/>
    </row>
    <row r="8" spans="1:3" s="2" customFormat="1" x14ac:dyDescent="0.25">
      <c r="A8" s="29" t="s">
        <v>101</v>
      </c>
      <c r="B8" s="58" t="str">
        <f>'AUTOS  NOTA 322'!B7:C8</f>
        <v>Andrés Felipe Suesca Moreno</v>
      </c>
      <c r="C8" s="58"/>
    </row>
    <row r="9" spans="1:3" x14ac:dyDescent="0.25">
      <c r="A9" s="20" t="s">
        <v>12</v>
      </c>
      <c r="B9" s="58">
        <v>22973126</v>
      </c>
      <c r="C9" s="58"/>
    </row>
    <row r="10" spans="1:3" x14ac:dyDescent="0.25">
      <c r="A10" s="20" t="s">
        <v>9</v>
      </c>
      <c r="B10" s="60" t="s">
        <v>127</v>
      </c>
      <c r="C10" s="61"/>
    </row>
    <row r="11" spans="1:3" x14ac:dyDescent="0.25">
      <c r="A11" s="20" t="s">
        <v>13</v>
      </c>
      <c r="B11" s="76">
        <v>4000000000</v>
      </c>
      <c r="C11" s="77"/>
    </row>
    <row r="12" spans="1:3" x14ac:dyDescent="0.25">
      <c r="A12" s="20" t="s">
        <v>115</v>
      </c>
      <c r="B12" s="76">
        <v>0</v>
      </c>
      <c r="C12" s="77"/>
    </row>
    <row r="13" spans="1:3" x14ac:dyDescent="0.25">
      <c r="A13" s="20" t="s">
        <v>14</v>
      </c>
      <c r="B13" s="60" t="s">
        <v>76</v>
      </c>
      <c r="C13" s="61"/>
    </row>
    <row r="14" spans="1:3" x14ac:dyDescent="0.25">
      <c r="A14" s="20" t="s">
        <v>15</v>
      </c>
      <c r="B14" s="59" t="s">
        <v>220</v>
      </c>
      <c r="C14" s="58"/>
    </row>
    <row r="15" spans="1:3" x14ac:dyDescent="0.25">
      <c r="A15" s="20" t="s">
        <v>16</v>
      </c>
      <c r="B15" s="58" t="s">
        <v>17</v>
      </c>
      <c r="C15" s="58"/>
    </row>
    <row r="16" spans="1:3" x14ac:dyDescent="0.25">
      <c r="A16" s="20" t="s">
        <v>18</v>
      </c>
      <c r="B16" s="58" t="s">
        <v>17</v>
      </c>
      <c r="C16" s="58"/>
    </row>
    <row r="17" spans="1:3" x14ac:dyDescent="0.25">
      <c r="A17" s="80" t="s">
        <v>19</v>
      </c>
      <c r="B17" s="58"/>
      <c r="C17" s="58"/>
    </row>
    <row r="18" spans="1:3" x14ac:dyDescent="0.25">
      <c r="A18" s="81"/>
      <c r="B18" s="10" t="s">
        <v>21</v>
      </c>
      <c r="C18" s="10" t="s">
        <v>22</v>
      </c>
    </row>
    <row r="19" spans="1:3" x14ac:dyDescent="0.25">
      <c r="A19" s="81"/>
      <c r="B19" s="6" t="s">
        <v>118</v>
      </c>
      <c r="C19" s="6"/>
    </row>
    <row r="20" spans="1:3" x14ac:dyDescent="0.25">
      <c r="A20" s="81"/>
      <c r="B20" s="6"/>
      <c r="C20" s="6"/>
    </row>
    <row r="21" spans="1:3" x14ac:dyDescent="0.25">
      <c r="A21" s="82"/>
      <c r="B21" s="6"/>
      <c r="C21" s="6"/>
    </row>
    <row r="22" spans="1:3" x14ac:dyDescent="0.25">
      <c r="A22" s="20" t="s">
        <v>23</v>
      </c>
      <c r="B22" s="58"/>
      <c r="C22" s="58"/>
    </row>
    <row r="23" spans="1:3" x14ac:dyDescent="0.25">
      <c r="A23" s="20" t="s">
        <v>24</v>
      </c>
      <c r="B23" s="83"/>
      <c r="C23" s="84"/>
    </row>
    <row r="24" spans="1:3" x14ac:dyDescent="0.25">
      <c r="A24" s="20" t="s">
        <v>25</v>
      </c>
      <c r="B24" s="58" t="s">
        <v>96</v>
      </c>
      <c r="C24" s="58"/>
    </row>
    <row r="25" spans="1:3" x14ac:dyDescent="0.25">
      <c r="A25" s="20" t="s">
        <v>26</v>
      </c>
      <c r="B25" s="58"/>
      <c r="C25" s="58"/>
    </row>
    <row r="26" spans="1:3" x14ac:dyDescent="0.25">
      <c r="A26" s="20" t="s">
        <v>28</v>
      </c>
      <c r="B26" s="58"/>
      <c r="C26" s="58"/>
    </row>
    <row r="27" spans="1:3" x14ac:dyDescent="0.25">
      <c r="A27" s="19" t="s">
        <v>29</v>
      </c>
      <c r="B27" s="58"/>
      <c r="C27" s="58"/>
    </row>
    <row r="28" spans="1:3" x14ac:dyDescent="0.25">
      <c r="A28" s="85" t="s">
        <v>30</v>
      </c>
      <c r="B28" s="85"/>
      <c r="C28" s="85"/>
    </row>
    <row r="29" spans="1:3" x14ac:dyDescent="0.25">
      <c r="A29" s="78" t="s">
        <v>31</v>
      </c>
      <c r="B29" s="79"/>
      <c r="C29" s="11"/>
    </row>
    <row r="30" spans="1:3" x14ac:dyDescent="0.25">
      <c r="A30" s="78" t="s">
        <v>32</v>
      </c>
      <c r="B30" s="79"/>
      <c r="C30" s="11"/>
    </row>
    <row r="31" spans="1:3" x14ac:dyDescent="0.25">
      <c r="A31" s="78" t="s">
        <v>33</v>
      </c>
      <c r="B31" s="79"/>
      <c r="C31" s="12"/>
    </row>
    <row r="32" spans="1:3" x14ac:dyDescent="0.25">
      <c r="A32" s="78" t="s">
        <v>34</v>
      </c>
      <c r="B32" s="79"/>
      <c r="C32" s="11"/>
    </row>
    <row r="33" spans="1:3" x14ac:dyDescent="0.25">
      <c r="A33" s="78" t="s">
        <v>35</v>
      </c>
      <c r="B33" s="79"/>
      <c r="C33" s="11"/>
    </row>
    <row r="34" spans="1:3" x14ac:dyDescent="0.25">
      <c r="A34" s="78" t="s">
        <v>36</v>
      </c>
      <c r="B34" s="79"/>
      <c r="C34" s="13"/>
    </row>
    <row r="35" spans="1:3" x14ac:dyDescent="0.25">
      <c r="A35" s="74" t="s">
        <v>37</v>
      </c>
      <c r="B35" s="75"/>
      <c r="C35" s="14"/>
    </row>
    <row r="36" spans="1:3" x14ac:dyDescent="0.25">
      <c r="A36" s="74" t="s">
        <v>38</v>
      </c>
      <c r="B36" s="75"/>
      <c r="C36" s="15"/>
    </row>
    <row r="37" spans="1:3" x14ac:dyDescent="0.25">
      <c r="A37" s="86" t="s">
        <v>39</v>
      </c>
      <c r="B37" s="87"/>
      <c r="C37" s="15"/>
    </row>
    <row r="38" spans="1:3" x14ac:dyDescent="0.25">
      <c r="A38" s="88"/>
      <c r="B38" s="89"/>
      <c r="C38" s="15"/>
    </row>
    <row r="39" spans="1:3" x14ac:dyDescent="0.25">
      <c r="A39" s="90"/>
      <c r="B39" s="91"/>
      <c r="C39" s="15"/>
    </row>
    <row r="40" spans="1:3" x14ac:dyDescent="0.25">
      <c r="A40" s="92" t="s">
        <v>40</v>
      </c>
      <c r="B40" s="92"/>
      <c r="C40" s="92"/>
    </row>
    <row r="41" spans="1:3" x14ac:dyDescent="0.25">
      <c r="A41" s="17" t="s">
        <v>41</v>
      </c>
      <c r="B41" s="18"/>
      <c r="C41" s="15"/>
    </row>
    <row r="42" spans="1:3" x14ac:dyDescent="0.25">
      <c r="A42" s="74" t="s">
        <v>42</v>
      </c>
      <c r="B42" s="75"/>
      <c r="C42" s="15"/>
    </row>
    <row r="43" spans="1:3" x14ac:dyDescent="0.25">
      <c r="A43" s="74" t="s">
        <v>43</v>
      </c>
      <c r="B43" s="75"/>
      <c r="C43" s="15"/>
    </row>
    <row r="44" spans="1:3" x14ac:dyDescent="0.25">
      <c r="A44" s="17" t="s">
        <v>44</v>
      </c>
      <c r="B44" s="18"/>
      <c r="C44" s="15"/>
    </row>
    <row r="45" spans="1:3" x14ac:dyDescent="0.25">
      <c r="A45" s="17" t="s">
        <v>45</v>
      </c>
      <c r="B45" s="18"/>
      <c r="C45" s="15"/>
    </row>
    <row r="46" spans="1:3" x14ac:dyDescent="0.25">
      <c r="A46" s="74" t="s">
        <v>46</v>
      </c>
      <c r="B46" s="75"/>
      <c r="C46" s="15"/>
    </row>
    <row r="47" spans="1:3" x14ac:dyDescent="0.25">
      <c r="A47" s="17" t="s">
        <v>47</v>
      </c>
      <c r="B47" s="16"/>
      <c r="C47" s="15"/>
    </row>
    <row r="48" spans="1:3" x14ac:dyDescent="0.25">
      <c r="A48" s="74" t="s">
        <v>48</v>
      </c>
      <c r="B48" s="75"/>
      <c r="C48" s="15"/>
    </row>
    <row r="49" spans="1:3" x14ac:dyDescent="0.25">
      <c r="A49" s="74" t="s">
        <v>49</v>
      </c>
      <c r="B49" s="75"/>
      <c r="C49" s="15"/>
    </row>
    <row r="50" spans="1:3" x14ac:dyDescent="0.25">
      <c r="A50" s="74" t="s">
        <v>39</v>
      </c>
      <c r="B50" s="7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EDAFC982-E60B-4E5A-8630-189D50450B5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70" zoomScaleNormal="70" workbookViewId="0">
      <selection activeCell="C12" sqref="C12"/>
    </sheetView>
  </sheetViews>
  <sheetFormatPr baseColWidth="10" defaultColWidth="0" defaultRowHeight="15" x14ac:dyDescent="0.25"/>
  <cols>
    <col min="1" max="1" width="70" style="39" customWidth="1"/>
    <col min="2" max="2" width="35.42578125" style="39" customWidth="1"/>
    <col min="3" max="3" width="164" style="39" customWidth="1"/>
    <col min="4" max="8" width="11.42578125" style="39" hidden="1" customWidth="1"/>
    <col min="9" max="9" width="12" style="39" hidden="1" customWidth="1"/>
    <col min="10" max="16384" width="11.42578125" style="39" hidden="1"/>
  </cols>
  <sheetData>
    <row r="1" spans="1:9" ht="26.25" x14ac:dyDescent="0.25">
      <c r="A1" s="113" t="s">
        <v>50</v>
      </c>
      <c r="B1" s="113"/>
      <c r="C1" s="113"/>
    </row>
    <row r="2" spans="1:9" ht="15" customHeight="1" x14ac:dyDescent="0.25">
      <c r="A2" s="33" t="s">
        <v>11</v>
      </c>
      <c r="B2" s="98" t="str">
        <f>'AUTOS NOTA 321'!B2:C2</f>
        <v xml:space="preserve">SINIESTRO   107066576 apl. 214523 </v>
      </c>
      <c r="C2" s="99"/>
    </row>
    <row r="3" spans="1:9" x14ac:dyDescent="0.25">
      <c r="A3" s="34" t="s">
        <v>1</v>
      </c>
      <c r="B3" s="114" t="str">
        <f>'AUTOS  NOTA 322'!B2:C2</f>
        <v>11001334306220230013200</v>
      </c>
      <c r="C3" s="114"/>
    </row>
    <row r="4" spans="1:9" x14ac:dyDescent="0.25">
      <c r="A4" s="34" t="s">
        <v>2</v>
      </c>
      <c r="B4" s="114" t="str">
        <f>'AUTOS  NOTA 322'!B3:C3</f>
        <v>Juzgado Sesenta y Dos Administrativo del Circuito Judicial de Bogotá Sección Tercera</v>
      </c>
      <c r="C4" s="114"/>
    </row>
    <row r="5" spans="1:9" x14ac:dyDescent="0.25">
      <c r="A5" s="34" t="s">
        <v>3</v>
      </c>
      <c r="B5" s="114" t="str">
        <f>'AUTOS  NOTA 322'!B4:C4</f>
        <v>Bogotá Distrito Capital - Secretaría Distrital de Movilidad, Instituto de Desarrollo Urbano – IDU, José Gabriel Fabio Trujillo, Jiménez Martha Quitián Rincón, Mapfre Seguros Generales de Colombia.</v>
      </c>
      <c r="C5" s="114"/>
    </row>
    <row r="6" spans="1:9" ht="15" customHeight="1" x14ac:dyDescent="0.25">
      <c r="A6" s="34" t="s">
        <v>4</v>
      </c>
      <c r="B6" s="114" t="str">
        <f>'AUTOS  NOTA 322'!B5:C5</f>
        <v>Karen Tatiana Moreno Tocasuche, en calidad de hermana de la víctima, y Sonia Moreno Tocasuche, en calidad de madre de la víctima.</v>
      </c>
      <c r="C6" s="114"/>
    </row>
    <row r="7" spans="1:9" x14ac:dyDescent="0.25">
      <c r="A7" s="34" t="s">
        <v>5</v>
      </c>
      <c r="B7" s="114" t="str">
        <f>'AUTOS  NOTA 322'!B6:C6</f>
        <v>LLAMADA EN GARANTIA</v>
      </c>
      <c r="C7" s="114"/>
    </row>
    <row r="8" spans="1:9" x14ac:dyDescent="0.25">
      <c r="A8" s="36" t="s">
        <v>101</v>
      </c>
      <c r="B8" s="114" t="str">
        <f>'AUTOS  NOTA 322'!B7:C8</f>
        <v>Andrés Felipe Suesca Moreno</v>
      </c>
      <c r="C8" s="114"/>
    </row>
    <row r="9" spans="1:9" x14ac:dyDescent="0.25">
      <c r="A9" s="34" t="s">
        <v>51</v>
      </c>
      <c r="B9" s="111">
        <f>SUM(C11,C12,C14,C15,C17)</f>
        <v>1220776170</v>
      </c>
      <c r="C9" s="112"/>
    </row>
    <row r="10" spans="1:9" x14ac:dyDescent="0.25">
      <c r="A10" s="115" t="s">
        <v>52</v>
      </c>
      <c r="B10" s="103" t="s">
        <v>53</v>
      </c>
      <c r="C10" s="104"/>
    </row>
    <row r="11" spans="1:9" x14ac:dyDescent="0.25">
      <c r="A11" s="115"/>
      <c r="B11" s="35" t="s">
        <v>54</v>
      </c>
      <c r="C11" s="51">
        <v>173276170</v>
      </c>
    </row>
    <row r="12" spans="1:9" x14ac:dyDescent="0.25">
      <c r="A12" s="115"/>
      <c r="B12" s="35" t="s">
        <v>55</v>
      </c>
      <c r="C12" s="51">
        <v>7500000</v>
      </c>
    </row>
    <row r="13" spans="1:9" x14ac:dyDescent="0.25">
      <c r="A13" s="115"/>
      <c r="B13" s="103"/>
      <c r="C13" s="104"/>
    </row>
    <row r="14" spans="1:9" x14ac:dyDescent="0.25">
      <c r="A14" s="115"/>
      <c r="B14" s="35" t="s">
        <v>98</v>
      </c>
      <c r="C14" s="52">
        <v>520000000</v>
      </c>
    </row>
    <row r="15" spans="1:9" x14ac:dyDescent="0.25">
      <c r="A15" s="115"/>
      <c r="B15" s="35" t="s">
        <v>99</v>
      </c>
      <c r="C15" s="52">
        <v>520000000</v>
      </c>
      <c r="E15" s="39" t="s">
        <v>57</v>
      </c>
      <c r="F15" s="40">
        <v>0.7</v>
      </c>
    </row>
    <row r="16" spans="1:9" x14ac:dyDescent="0.25">
      <c r="A16" s="115"/>
      <c r="B16" s="103" t="s">
        <v>58</v>
      </c>
      <c r="C16" s="104"/>
      <c r="E16" s="39" t="s">
        <v>59</v>
      </c>
      <c r="F16" s="41">
        <v>0.3</v>
      </c>
      <c r="I16" s="42"/>
    </row>
    <row r="17" spans="1:9" x14ac:dyDescent="0.25">
      <c r="A17" s="115"/>
      <c r="B17" s="35"/>
      <c r="C17" s="53"/>
      <c r="F17" s="43"/>
      <c r="I17" s="42"/>
    </row>
    <row r="18" spans="1:9" ht="23.25" customHeight="1" x14ac:dyDescent="0.25">
      <c r="A18" s="37" t="s">
        <v>60</v>
      </c>
      <c r="B18" s="98" t="s">
        <v>59</v>
      </c>
      <c r="C18" s="99"/>
    </row>
    <row r="19" spans="1:9" ht="30" x14ac:dyDescent="0.25">
      <c r="A19" s="34" t="s">
        <v>62</v>
      </c>
      <c r="B19" s="105" t="s">
        <v>222</v>
      </c>
      <c r="C19" s="106"/>
    </row>
    <row r="20" spans="1:9" ht="15" customHeight="1" x14ac:dyDescent="0.25">
      <c r="A20" s="44" t="s">
        <v>63</v>
      </c>
      <c r="B20" s="100">
        <f>((C22+C23+C25+C26+C30+C28+C32+C34+C29+C33)-C37-C38)*C36*C39</f>
        <v>195000000</v>
      </c>
      <c r="C20" s="100"/>
    </row>
    <row r="21" spans="1:9" x14ac:dyDescent="0.25">
      <c r="A21" s="37" t="s">
        <v>64</v>
      </c>
      <c r="B21" s="107" t="s">
        <v>53</v>
      </c>
      <c r="C21" s="108"/>
    </row>
    <row r="22" spans="1:9" x14ac:dyDescent="0.25">
      <c r="A22" s="96"/>
      <c r="B22" s="35" t="s">
        <v>54</v>
      </c>
      <c r="C22" s="51">
        <v>0</v>
      </c>
    </row>
    <row r="23" spans="1:9" x14ac:dyDescent="0.25">
      <c r="A23" s="97"/>
      <c r="B23" s="35" t="s">
        <v>55</v>
      </c>
      <c r="C23" s="51">
        <v>0</v>
      </c>
    </row>
    <row r="24" spans="1:9" x14ac:dyDescent="0.25">
      <c r="A24" s="97"/>
      <c r="B24" s="103" t="s">
        <v>56</v>
      </c>
      <c r="C24" s="104"/>
    </row>
    <row r="25" spans="1:9" x14ac:dyDescent="0.25">
      <c r="A25" s="97"/>
      <c r="B25" s="35" t="s">
        <v>98</v>
      </c>
      <c r="C25" s="51">
        <v>195000000</v>
      </c>
    </row>
    <row r="26" spans="1:9" ht="29.1" customHeight="1" x14ac:dyDescent="0.25">
      <c r="A26" s="97"/>
      <c r="B26" s="35" t="s">
        <v>100</v>
      </c>
      <c r="C26" s="51">
        <v>0</v>
      </c>
    </row>
    <row r="27" spans="1:9" x14ac:dyDescent="0.25">
      <c r="A27" s="97"/>
      <c r="B27" s="103" t="s">
        <v>121</v>
      </c>
      <c r="C27" s="104"/>
    </row>
    <row r="28" spans="1:9" x14ac:dyDescent="0.25">
      <c r="A28" s="97"/>
      <c r="B28" s="35" t="s">
        <v>130</v>
      </c>
      <c r="C28" s="51">
        <v>0</v>
      </c>
    </row>
    <row r="29" spans="1:9" x14ac:dyDescent="0.25">
      <c r="A29" s="97"/>
      <c r="B29" s="35" t="s">
        <v>54</v>
      </c>
      <c r="C29" s="51"/>
    </row>
    <row r="30" spans="1:9" x14ac:dyDescent="0.25">
      <c r="A30" s="97"/>
      <c r="B30" s="35" t="s">
        <v>55</v>
      </c>
      <c r="C30" s="51">
        <v>0</v>
      </c>
    </row>
    <row r="31" spans="1:9" x14ac:dyDescent="0.25">
      <c r="A31" s="97"/>
      <c r="B31" s="103" t="s">
        <v>122</v>
      </c>
      <c r="C31" s="104"/>
    </row>
    <row r="32" spans="1:9" x14ac:dyDescent="0.25">
      <c r="A32" s="97"/>
      <c r="B32" s="35"/>
      <c r="C32" s="51"/>
    </row>
    <row r="33" spans="1:3" x14ac:dyDescent="0.25">
      <c r="A33" s="97"/>
      <c r="B33" s="35" t="s">
        <v>54</v>
      </c>
      <c r="C33" s="51">
        <v>0</v>
      </c>
    </row>
    <row r="34" spans="1:3" x14ac:dyDescent="0.25">
      <c r="A34" s="97"/>
      <c r="B34" s="35" t="s">
        <v>55</v>
      </c>
      <c r="C34" s="51">
        <v>0</v>
      </c>
    </row>
    <row r="35" spans="1:3" x14ac:dyDescent="0.25">
      <c r="A35" s="97"/>
      <c r="B35" s="103" t="s">
        <v>114</v>
      </c>
      <c r="C35" s="104"/>
    </row>
    <row r="36" spans="1:3" x14ac:dyDescent="0.25">
      <c r="A36" s="97"/>
      <c r="B36" s="35" t="s">
        <v>125</v>
      </c>
      <c r="C36" s="54">
        <v>1</v>
      </c>
    </row>
    <row r="37" spans="1:3" x14ac:dyDescent="0.25">
      <c r="A37" s="97"/>
      <c r="B37" s="35" t="s">
        <v>115</v>
      </c>
      <c r="C37" s="55">
        <v>0</v>
      </c>
    </row>
    <row r="38" spans="1:3" x14ac:dyDescent="0.25">
      <c r="A38" s="97"/>
      <c r="B38" s="35" t="s">
        <v>171</v>
      </c>
      <c r="C38" s="55"/>
    </row>
    <row r="39" spans="1:3" x14ac:dyDescent="0.25">
      <c r="A39" s="97"/>
      <c r="B39" s="35" t="s">
        <v>129</v>
      </c>
      <c r="C39" s="54">
        <v>1</v>
      </c>
    </row>
    <row r="40" spans="1:3" x14ac:dyDescent="0.25">
      <c r="A40" s="45" t="s">
        <v>65</v>
      </c>
      <c r="B40" s="100">
        <f>IFERROR(B20*(VLOOKUP(B18,E15:F17,2,0)),16666)</f>
        <v>58500000</v>
      </c>
      <c r="C40" s="100"/>
    </row>
    <row r="41" spans="1:3" ht="93" customHeight="1" x14ac:dyDescent="0.25">
      <c r="A41" s="34" t="s">
        <v>123</v>
      </c>
      <c r="B41" s="101" t="s">
        <v>223</v>
      </c>
      <c r="C41" s="102"/>
    </row>
    <row r="42" spans="1:3" ht="211.5" customHeight="1" x14ac:dyDescent="0.25">
      <c r="A42" s="34" t="s">
        <v>66</v>
      </c>
      <c r="B42" s="116" t="s">
        <v>224</v>
      </c>
      <c r="C42" s="117"/>
    </row>
    <row r="45" spans="1:3" ht="26.25" x14ac:dyDescent="0.25">
      <c r="A45" s="109" t="s">
        <v>172</v>
      </c>
      <c r="B45" s="109"/>
      <c r="C45" s="109"/>
    </row>
    <row r="46" spans="1:3" x14ac:dyDescent="0.25">
      <c r="A46" s="110" t="s">
        <v>173</v>
      </c>
      <c r="B46" s="110"/>
      <c r="C46" s="110"/>
    </row>
    <row r="47" spans="1:3" x14ac:dyDescent="0.25">
      <c r="A47" s="46" t="s">
        <v>174</v>
      </c>
      <c r="B47" s="46" t="s">
        <v>175</v>
      </c>
      <c r="C47" s="47" t="s">
        <v>176</v>
      </c>
    </row>
    <row r="48" spans="1:3" ht="27" x14ac:dyDescent="0.25">
      <c r="A48" s="48" t="s">
        <v>177</v>
      </c>
      <c r="B48" s="49" t="s">
        <v>27</v>
      </c>
      <c r="C48" s="48" t="s">
        <v>178</v>
      </c>
    </row>
    <row r="49" spans="1:3" ht="40.5" x14ac:dyDescent="0.25">
      <c r="A49" s="48" t="s">
        <v>179</v>
      </c>
      <c r="B49" s="49" t="s">
        <v>27</v>
      </c>
      <c r="C49" s="48" t="s">
        <v>180</v>
      </c>
    </row>
    <row r="50" spans="1:3" ht="27" x14ac:dyDescent="0.25">
      <c r="A50" s="48" t="s">
        <v>181</v>
      </c>
      <c r="B50" s="49" t="s">
        <v>27</v>
      </c>
      <c r="C50" s="48" t="s">
        <v>182</v>
      </c>
    </row>
    <row r="51" spans="1:3" x14ac:dyDescent="0.25">
      <c r="A51" s="48" t="s">
        <v>183</v>
      </c>
      <c r="B51" s="49" t="s">
        <v>27</v>
      </c>
      <c r="C51" s="48" t="s">
        <v>184</v>
      </c>
    </row>
    <row r="52" spans="1:3" x14ac:dyDescent="0.25">
      <c r="A52" s="48" t="s">
        <v>185</v>
      </c>
      <c r="B52" s="49" t="s">
        <v>27</v>
      </c>
      <c r="C52" s="50"/>
    </row>
    <row r="53" spans="1:3" x14ac:dyDescent="0.25">
      <c r="A53" s="48" t="s">
        <v>186</v>
      </c>
      <c r="B53" s="49"/>
      <c r="C53" s="48" t="s">
        <v>187</v>
      </c>
    </row>
    <row r="54" spans="1:3" ht="27" x14ac:dyDescent="0.25">
      <c r="A54" s="48" t="s">
        <v>188</v>
      </c>
      <c r="B54" s="49" t="s">
        <v>27</v>
      </c>
      <c r="C54" s="48" t="s">
        <v>189</v>
      </c>
    </row>
    <row r="55" spans="1:3" x14ac:dyDescent="0.25">
      <c r="A55" s="48" t="s">
        <v>190</v>
      </c>
      <c r="B55" s="49" t="s">
        <v>27</v>
      </c>
      <c r="C55" s="50" t="s">
        <v>191</v>
      </c>
    </row>
    <row r="56" spans="1:3" ht="27" x14ac:dyDescent="0.25">
      <c r="A56" s="48" t="s">
        <v>192</v>
      </c>
      <c r="B56" s="49" t="s">
        <v>27</v>
      </c>
      <c r="C56" s="50" t="s">
        <v>193</v>
      </c>
    </row>
    <row r="57" spans="1:3" ht="27" x14ac:dyDescent="0.25">
      <c r="A57" s="48" t="s">
        <v>194</v>
      </c>
      <c r="B57" s="49" t="s">
        <v>27</v>
      </c>
      <c r="C57" s="50" t="s">
        <v>195</v>
      </c>
    </row>
  </sheetData>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3" workbookViewId="0">
      <selection activeCell="B5" sqref="B5:C5"/>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3" t="s">
        <v>67</v>
      </c>
      <c r="B1" s="93"/>
      <c r="C1" s="93"/>
    </row>
    <row r="2" spans="1:3" x14ac:dyDescent="0.25">
      <c r="A2" s="20" t="s">
        <v>11</v>
      </c>
      <c r="B2" s="83" t="s">
        <v>221</v>
      </c>
      <c r="C2" s="84"/>
    </row>
    <row r="3" spans="1:3" x14ac:dyDescent="0.25">
      <c r="A3" s="5" t="s">
        <v>1</v>
      </c>
      <c r="B3" s="58" t="str">
        <f>'AUTOS  NOTA 322'!B2:C2</f>
        <v>11001334306220230013200</v>
      </c>
      <c r="C3" s="58"/>
    </row>
    <row r="4" spans="1:3" x14ac:dyDescent="0.25">
      <c r="A4" s="5" t="s">
        <v>2</v>
      </c>
      <c r="B4" s="58" t="str">
        <f>'AUTOS  NOTA 322'!B3:C3</f>
        <v>Juzgado Sesenta y Dos Administrativo del Circuito Judicial de Bogotá Sección Tercera</v>
      </c>
      <c r="C4" s="58"/>
    </row>
    <row r="5" spans="1:3" x14ac:dyDescent="0.25">
      <c r="A5" s="5" t="s">
        <v>3</v>
      </c>
      <c r="B5" s="58" t="str">
        <f>'AUTOS  NOTA 322'!B4:C4</f>
        <v>Bogotá Distrito Capital - Secretaría Distrital de Movilidad, Instituto de Desarrollo Urbano – IDU, José Gabriel Fabio Trujillo, Jiménez Martha Quitián Rincón, Mapfre Seguros Generales de Colombia.</v>
      </c>
      <c r="C5" s="58"/>
    </row>
    <row r="6" spans="1:3" ht="15" customHeight="1" x14ac:dyDescent="0.25">
      <c r="A6" s="5" t="s">
        <v>4</v>
      </c>
      <c r="B6" s="58" t="str">
        <f>'AUTOS  NOTA 322'!B5:C5</f>
        <v>Karen Tatiana Moreno Tocasuche, en calidad de hermana de la víctima, y Sonia Moreno Tocasuche, en calidad de madre de la víctima.</v>
      </c>
      <c r="C6" s="58"/>
    </row>
    <row r="7" spans="1:3" ht="15" customHeight="1" x14ac:dyDescent="0.25">
      <c r="A7" s="5" t="s">
        <v>5</v>
      </c>
      <c r="B7" s="58" t="str">
        <f>'AUTOS  NOTA 322'!B6:C6</f>
        <v>LLAMADA EN GARANTIA</v>
      </c>
      <c r="C7" s="58"/>
    </row>
    <row r="8" spans="1:3" ht="15" customHeight="1" x14ac:dyDescent="0.25">
      <c r="A8" s="29" t="s">
        <v>101</v>
      </c>
      <c r="B8" s="58" t="str">
        <f>'AUTOS  NOTA 322'!B7:C8</f>
        <v>Andrés Felipe Suesca Moreno</v>
      </c>
      <c r="C8" s="58"/>
    </row>
    <row r="9" spans="1:3" ht="18.95" customHeight="1" x14ac:dyDescent="0.25">
      <c r="A9" s="5" t="s">
        <v>102</v>
      </c>
      <c r="B9" s="58" t="s">
        <v>61</v>
      </c>
      <c r="C9" s="58"/>
    </row>
    <row r="10" spans="1:3" x14ac:dyDescent="0.25">
      <c r="A10" s="7" t="s">
        <v>64</v>
      </c>
      <c r="B10" s="121">
        <f>'AUTOS NOTA 324-478'!B20:C20</f>
        <v>195000000</v>
      </c>
      <c r="C10" s="121"/>
    </row>
    <row r="11" spans="1:3" x14ac:dyDescent="0.25">
      <c r="A11" s="7" t="s">
        <v>116</v>
      </c>
      <c r="B11" s="122">
        <v>16666</v>
      </c>
      <c r="C11" s="58"/>
    </row>
    <row r="12" spans="1:3" ht="156.6" customHeight="1" x14ac:dyDescent="0.25">
      <c r="A12" s="7" t="s">
        <v>68</v>
      </c>
      <c r="B12" s="118" t="s">
        <v>225</v>
      </c>
      <c r="C12" s="119"/>
    </row>
    <row r="13" spans="1:3" ht="45" x14ac:dyDescent="0.25">
      <c r="A13" s="5" t="s">
        <v>69</v>
      </c>
      <c r="B13" s="58" t="s">
        <v>17</v>
      </c>
      <c r="C13" s="58"/>
    </row>
    <row r="14" spans="1:3" ht="45" x14ac:dyDescent="0.25">
      <c r="A14" s="5" t="s">
        <v>70</v>
      </c>
      <c r="B14" s="58" t="s">
        <v>17</v>
      </c>
      <c r="C14" s="58"/>
    </row>
    <row r="15" spans="1:3" x14ac:dyDescent="0.25">
      <c r="A15" s="5" t="s">
        <v>71</v>
      </c>
      <c r="B15" s="6" t="s">
        <v>17</v>
      </c>
      <c r="C15" s="6"/>
    </row>
    <row r="16" spans="1:3" x14ac:dyDescent="0.25">
      <c r="A16" s="7" t="s">
        <v>72</v>
      </c>
      <c r="B16" s="58"/>
      <c r="C16" s="58"/>
    </row>
    <row r="17" spans="1:3" x14ac:dyDescent="0.25">
      <c r="A17" s="6" t="s">
        <v>73</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3" t="s">
        <v>131</v>
      </c>
      <c r="B1" s="93"/>
      <c r="C1" s="93"/>
    </row>
    <row r="2" spans="1:3" x14ac:dyDescent="0.25">
      <c r="A2" s="38" t="s">
        <v>11</v>
      </c>
      <c r="B2" s="83" t="str">
        <f>'[2]AUTOS NOTA 321'!B2:C2</f>
        <v xml:space="preserve">SINIESTRO   LEGIS </v>
      </c>
      <c r="C2" s="84"/>
    </row>
    <row r="3" spans="1:3" x14ac:dyDescent="0.25">
      <c r="A3" s="5" t="s">
        <v>1</v>
      </c>
      <c r="B3" s="58" t="str">
        <f>'[3]GENERALES NOTA 322'!B2:C2</f>
        <v xml:space="preserve">Radicado </v>
      </c>
      <c r="C3" s="58"/>
    </row>
    <row r="4" spans="1:3" x14ac:dyDescent="0.25">
      <c r="A4" s="5" t="s">
        <v>2</v>
      </c>
      <c r="B4" s="58" t="str">
        <f>'[3]GENERALES NOTA 322'!B3:C3</f>
        <v>JUZGADO</v>
      </c>
      <c r="C4" s="58"/>
    </row>
    <row r="5" spans="1:3" x14ac:dyDescent="0.25">
      <c r="A5" s="5" t="s">
        <v>3</v>
      </c>
      <c r="B5" s="58" t="str">
        <f>'[3]GENERALES NOTA 322'!B4:C4</f>
        <v xml:space="preserve">NOMBRE Y APELLIDOS DE  LOS DEMANDADOS </v>
      </c>
      <c r="C5" s="58"/>
    </row>
    <row r="6" spans="1:3" x14ac:dyDescent="0.25">
      <c r="A6" s="5" t="s">
        <v>4</v>
      </c>
      <c r="B6" s="58" t="str">
        <f>'[3]GENERALES NOTA 322'!B5:C5</f>
        <v>COLOCAR LOS NOMBRES Y APELLIDOS, SU CALIDAD (HERMANO, HIJO ETC)  PARA LOS CONYUGES E HIJOS COLOCAR LA FECHA DE NACIMIENTO.</v>
      </c>
      <c r="C6" s="58"/>
    </row>
    <row r="7" spans="1:3" x14ac:dyDescent="0.25">
      <c r="A7" s="5" t="s">
        <v>5</v>
      </c>
      <c r="B7" s="58" t="str">
        <f>'[3]GENERALES NOTA 322'!B6:C6</f>
        <v>LLAMADA EN GARANTIA</v>
      </c>
      <c r="C7" s="58"/>
    </row>
    <row r="8" spans="1:3" x14ac:dyDescent="0.25">
      <c r="A8" s="5" t="s">
        <v>102</v>
      </c>
      <c r="B8" s="58" t="str">
        <f>'[3]GENERALES NOTA 325'!B8:C8</f>
        <v>PROBABLE GENERALES</v>
      </c>
      <c r="C8" s="58"/>
    </row>
    <row r="9" spans="1:3" x14ac:dyDescent="0.25">
      <c r="A9" s="7" t="s">
        <v>64</v>
      </c>
      <c r="B9" s="121">
        <f>'[3]GENERALES  NOTA 324 -478'!B17:C17</f>
        <v>100000000</v>
      </c>
      <c r="C9" s="121"/>
    </row>
    <row r="10" spans="1:3" x14ac:dyDescent="0.25">
      <c r="A10" s="5" t="s">
        <v>132</v>
      </c>
      <c r="B10" s="124">
        <v>0</v>
      </c>
      <c r="C10" s="124"/>
    </row>
    <row r="11" spans="1:3" x14ac:dyDescent="0.25">
      <c r="A11" s="5" t="s">
        <v>133</v>
      </c>
      <c r="B11" s="58"/>
      <c r="C11" s="58"/>
    </row>
    <row r="12" spans="1:3" x14ac:dyDescent="0.25">
      <c r="A12" s="5" t="s">
        <v>134</v>
      </c>
      <c r="B12" s="58"/>
      <c r="C12" s="58"/>
    </row>
    <row r="13" spans="1:3" x14ac:dyDescent="0.25">
      <c r="A13" s="5" t="s">
        <v>135</v>
      </c>
      <c r="B13" s="123"/>
      <c r="C13" s="123"/>
    </row>
    <row r="14" spans="1:3" x14ac:dyDescent="0.25">
      <c r="A14" s="5" t="s">
        <v>136</v>
      </c>
      <c r="B14" s="58"/>
      <c r="C14" s="58"/>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3" t="s">
        <v>137</v>
      </c>
      <c r="B1" s="93"/>
      <c r="C1" s="93"/>
    </row>
    <row r="2" spans="1:6" x14ac:dyDescent="0.25">
      <c r="A2" s="20" t="s">
        <v>11</v>
      </c>
      <c r="B2" s="83" t="str">
        <f>'[2]AUTOS NOTA 321'!B2:C2</f>
        <v xml:space="preserve">SINIESTRO   LEGIS </v>
      </c>
      <c r="C2" s="84"/>
    </row>
    <row r="3" spans="1:6" x14ac:dyDescent="0.25">
      <c r="A3" s="5" t="s">
        <v>1</v>
      </c>
      <c r="B3" s="58" t="str">
        <f>'[3]GENERALES NOTA 322'!B2:C2</f>
        <v xml:space="preserve">Radicado </v>
      </c>
      <c r="C3" s="58"/>
    </row>
    <row r="4" spans="1:6" x14ac:dyDescent="0.25">
      <c r="A4" s="5" t="s">
        <v>2</v>
      </c>
      <c r="B4" s="58" t="str">
        <f>'[3]GENERALES NOTA 322'!B3:C3</f>
        <v>JUZGADO</v>
      </c>
      <c r="C4" s="58"/>
    </row>
    <row r="5" spans="1:6" x14ac:dyDescent="0.25">
      <c r="A5" s="5" t="s">
        <v>3</v>
      </c>
      <c r="B5" s="58" t="str">
        <f>'[3]GENERALES NOTA 322'!B4:C4</f>
        <v xml:space="preserve">NOMBRE Y APELLIDOS DE  LOS DEMANDADOS </v>
      </c>
      <c r="C5" s="58"/>
    </row>
    <row r="6" spans="1:6" x14ac:dyDescent="0.25">
      <c r="A6" s="5" t="s">
        <v>4</v>
      </c>
      <c r="B6" s="58" t="str">
        <f>'[3]GENERALES NOTA 322'!B5:C5</f>
        <v>COLOCAR LOS NOMBRES Y APELLIDOS, SU CALIDAD (HERMANO, HIJO ETC)  PARA LOS CONYUGES E HIJOS COLOCAR LA FECHA DE NACIMIENTO.</v>
      </c>
      <c r="C6" s="58"/>
    </row>
    <row r="7" spans="1:6" x14ac:dyDescent="0.25">
      <c r="A7" s="5" t="s">
        <v>5</v>
      </c>
      <c r="B7" s="58" t="str">
        <f>'[3]GENERALES NOTA 322'!B6:C6</f>
        <v>LLAMADA EN GARANTIA</v>
      </c>
      <c r="C7" s="58"/>
    </row>
    <row r="8" spans="1:6" x14ac:dyDescent="0.25">
      <c r="A8" s="5" t="s">
        <v>138</v>
      </c>
      <c r="B8" s="58" t="str">
        <f>'[3]GENERALES NOTA 325'!B8:C8</f>
        <v>PROBABLE GENERALES</v>
      </c>
      <c r="C8" s="58"/>
    </row>
    <row r="9" spans="1:6" x14ac:dyDescent="0.25">
      <c r="A9" s="5" t="s">
        <v>139</v>
      </c>
      <c r="B9" s="58"/>
      <c r="C9" s="58"/>
    </row>
    <row r="10" spans="1:6" ht="111" customHeight="1" x14ac:dyDescent="0.25">
      <c r="A10" s="5" t="s">
        <v>140</v>
      </c>
      <c r="B10" s="58"/>
      <c r="C10" s="58"/>
    </row>
    <row r="11" spans="1:6" ht="21" customHeight="1" x14ac:dyDescent="0.25">
      <c r="A11" s="126"/>
      <c r="B11" s="126"/>
      <c r="C11" s="126"/>
      <c r="E11" t="s">
        <v>57</v>
      </c>
      <c r="F11" s="22">
        <v>0.7</v>
      </c>
    </row>
    <row r="12" spans="1:6" hidden="1" x14ac:dyDescent="0.25">
      <c r="A12" s="127"/>
      <c r="B12" s="127"/>
      <c r="C12" s="127"/>
      <c r="E12" t="s">
        <v>59</v>
      </c>
      <c r="F12" s="23">
        <v>0.3</v>
      </c>
    </row>
    <row r="13" spans="1:6" ht="18.75" x14ac:dyDescent="0.25">
      <c r="A13" s="128" t="s">
        <v>141</v>
      </c>
      <c r="B13" s="128"/>
      <c r="C13" s="128"/>
    </row>
    <row r="14" spans="1:6" x14ac:dyDescent="0.25">
      <c r="A14" s="37" t="s">
        <v>60</v>
      </c>
      <c r="B14" s="98" t="s">
        <v>61</v>
      </c>
      <c r="C14" s="99"/>
    </row>
    <row r="15" spans="1:6" ht="45" x14ac:dyDescent="0.25">
      <c r="A15" s="21" t="s">
        <v>63</v>
      </c>
      <c r="B15" s="129">
        <f>((C17+C18+C20+C21+C25+C23+C27+C29+C24+C28)-C32)*C31*C33</f>
        <v>1000000000</v>
      </c>
      <c r="C15" s="129"/>
    </row>
    <row r="16" spans="1:6" x14ac:dyDescent="0.25">
      <c r="A16" s="7" t="s">
        <v>64</v>
      </c>
      <c r="B16" s="130" t="s">
        <v>53</v>
      </c>
      <c r="C16" s="131"/>
    </row>
    <row r="17" spans="1:3" x14ac:dyDescent="0.25">
      <c r="A17" s="96"/>
      <c r="B17" s="35" t="s">
        <v>54</v>
      </c>
      <c r="C17" s="30">
        <v>1000000000</v>
      </c>
    </row>
    <row r="18" spans="1:3" x14ac:dyDescent="0.25">
      <c r="A18" s="97"/>
      <c r="B18" s="35" t="s">
        <v>55</v>
      </c>
      <c r="C18" s="30">
        <v>0</v>
      </c>
    </row>
    <row r="19" spans="1:3" x14ac:dyDescent="0.25">
      <c r="A19" s="97"/>
      <c r="B19" s="103" t="s">
        <v>56</v>
      </c>
      <c r="C19" s="104"/>
    </row>
    <row r="20" spans="1:3" x14ac:dyDescent="0.25">
      <c r="A20" s="97"/>
      <c r="B20" s="35" t="s">
        <v>98</v>
      </c>
      <c r="C20" s="30">
        <v>0</v>
      </c>
    </row>
    <row r="21" spans="1:3" ht="30" x14ac:dyDescent="0.25">
      <c r="A21" s="97"/>
      <c r="B21" s="35" t="s">
        <v>100</v>
      </c>
      <c r="C21" s="30">
        <v>0</v>
      </c>
    </row>
    <row r="22" spans="1:3" x14ac:dyDescent="0.25">
      <c r="A22" s="97"/>
      <c r="B22" s="103" t="s">
        <v>121</v>
      </c>
      <c r="C22" s="104"/>
    </row>
    <row r="23" spans="1:3" x14ac:dyDescent="0.25">
      <c r="A23" s="97"/>
      <c r="B23" s="35" t="s">
        <v>130</v>
      </c>
      <c r="C23" s="30">
        <v>0</v>
      </c>
    </row>
    <row r="24" spans="1:3" x14ac:dyDescent="0.25">
      <c r="A24" s="97"/>
      <c r="B24" s="35" t="s">
        <v>54</v>
      </c>
      <c r="C24" s="30">
        <v>0</v>
      </c>
    </row>
    <row r="25" spans="1:3" x14ac:dyDescent="0.25">
      <c r="A25" s="97"/>
      <c r="B25" s="35" t="s">
        <v>55</v>
      </c>
      <c r="C25" s="30">
        <v>0</v>
      </c>
    </row>
    <row r="26" spans="1:3" x14ac:dyDescent="0.25">
      <c r="A26" s="97"/>
      <c r="B26" s="103" t="s">
        <v>122</v>
      </c>
      <c r="C26" s="104"/>
    </row>
    <row r="27" spans="1:3" x14ac:dyDescent="0.25">
      <c r="A27" s="97"/>
      <c r="B27" s="35"/>
      <c r="C27" s="30"/>
    </row>
    <row r="28" spans="1:3" x14ac:dyDescent="0.25">
      <c r="A28" s="97"/>
      <c r="B28" s="35" t="s">
        <v>54</v>
      </c>
      <c r="C28" s="30">
        <v>0</v>
      </c>
    </row>
    <row r="29" spans="1:3" x14ac:dyDescent="0.25">
      <c r="A29" s="97"/>
      <c r="B29" s="35" t="s">
        <v>55</v>
      </c>
      <c r="C29" s="30">
        <v>0</v>
      </c>
    </row>
    <row r="30" spans="1:3" x14ac:dyDescent="0.25">
      <c r="A30" s="97"/>
      <c r="B30" s="103" t="s">
        <v>114</v>
      </c>
      <c r="C30" s="104"/>
    </row>
    <row r="31" spans="1:3" x14ac:dyDescent="0.25">
      <c r="A31" s="97"/>
      <c r="B31" s="35" t="s">
        <v>125</v>
      </c>
      <c r="C31" s="31">
        <v>1</v>
      </c>
    </row>
    <row r="32" spans="1:3" x14ac:dyDescent="0.25">
      <c r="A32" s="97"/>
      <c r="B32" s="35" t="s">
        <v>115</v>
      </c>
      <c r="C32" s="32">
        <v>0</v>
      </c>
    </row>
    <row r="33" spans="1:3" x14ac:dyDescent="0.25">
      <c r="A33" s="97"/>
      <c r="B33" s="35" t="s">
        <v>129</v>
      </c>
      <c r="C33" s="31">
        <v>1</v>
      </c>
    </row>
    <row r="34" spans="1:3" x14ac:dyDescent="0.25">
      <c r="A34" s="24" t="s">
        <v>65</v>
      </c>
      <c r="B34" s="125">
        <f>IFERROR(B15*(VLOOKUP(B14,E11:F13,2,0)),16666)</f>
        <v>16666</v>
      </c>
      <c r="C34" s="125"/>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2025-01-07T16:07:06Z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