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C:\Users\aboga\OneDrive\Escritorio\"/>
    </mc:Choice>
  </mc:AlternateContent>
  <xr:revisionPtr revIDLastSave="0" documentId="8_{2C608FF2-1A8D-4BDE-A826-EC3F66ED3F3F}" xr6:coauthVersionLast="47" xr6:coauthVersionMax="47" xr10:uidLastSave="{00000000-0000-0000-0000-000000000000}"/>
  <bookViews>
    <workbookView xWindow="2240" yWindow="500" windowWidth="16000" windowHeight="9920"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 r:id="rId10"/>
    <externalReference r:id="rId11"/>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0" i="8" l="1"/>
  <c r="B40" i="8" s="1"/>
  <c r="B34" i="12"/>
  <c r="B15" i="12"/>
  <c r="B8" i="12"/>
  <c r="B7" i="12"/>
  <c r="B6" i="12"/>
  <c r="B5" i="12"/>
  <c r="B4" i="12"/>
  <c r="B3" i="12"/>
  <c r="B2" i="12"/>
  <c r="H23" i="11"/>
  <c r="H25" i="11" s="1"/>
  <c r="F22" i="11"/>
  <c r="F24" i="11" s="1"/>
  <c r="E22" i="11"/>
  <c r="E24" i="11" s="1"/>
  <c r="H21" i="11"/>
  <c r="G21" i="11"/>
  <c r="G23" i="11" s="1"/>
  <c r="G25" i="11" s="1"/>
  <c r="F21" i="11"/>
  <c r="F23" i="11" s="1"/>
  <c r="F25" i="11" s="1"/>
  <c r="E21" i="11"/>
  <c r="E23" i="11" s="1"/>
  <c r="E25" i="11" s="1"/>
  <c r="D21" i="11"/>
  <c r="D23" i="11" s="1"/>
  <c r="D25" i="11" s="1"/>
  <c r="H20" i="11"/>
  <c r="H22" i="11" s="1"/>
  <c r="H24" i="11" s="1"/>
  <c r="G20" i="11"/>
  <c r="G22" i="11" s="1"/>
  <c r="G24" i="11" s="1"/>
  <c r="F20" i="11"/>
  <c r="E20" i="11"/>
  <c r="D20" i="11"/>
  <c r="D22" i="11" s="1"/>
  <c r="D24" i="11" s="1"/>
  <c r="B9" i="11"/>
  <c r="B8" i="11"/>
  <c r="B7" i="11"/>
  <c r="B6" i="11"/>
  <c r="B5" i="11"/>
  <c r="B4" i="11"/>
  <c r="B3" i="11"/>
  <c r="B2" i="1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<sst xmlns="http://schemas.openxmlformats.org/spreadsheetml/2006/main" count="311" uniqueCount="221">
  <si>
    <t>SOLICITUD DE ANTECEDENTES -ABOGADO EXTERNO-</t>
  </si>
  <si>
    <t>Radicado(23 digitos)</t>
  </si>
  <si>
    <t>Juzgado</t>
  </si>
  <si>
    <t>Demandado</t>
  </si>
  <si>
    <t xml:space="preserve">Demandante </t>
  </si>
  <si>
    <t>Tipo de vinculacion compañía</t>
  </si>
  <si>
    <t xml:space="preserve">Situcion Laboral </t>
  </si>
  <si>
    <t xml:space="preserve">Ocupado-trabajador cuenta ajena </t>
  </si>
  <si>
    <t xml:space="preserve">Motociclista </t>
  </si>
  <si>
    <t>AMPARO A AFECTAR</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</si>
  <si>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</si>
  <si>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</si>
  <si>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</si>
  <si>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</si>
  <si>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</si>
  <si>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</si>
  <si>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</si>
  <si>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</si>
  <si>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</si>
  <si>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</si>
  <si>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</si>
  <si>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</si>
  <si>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</si>
  <si>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</si>
  <si>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</si>
  <si>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</si>
  <si>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</si>
  <si>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</si>
  <si>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</si>
  <si>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</si>
  <si>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</si>
  <si>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</si>
  <si>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</si>
  <si>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</si>
  <si>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</si>
  <si>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</si>
  <si>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</si>
  <si>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</si>
  <si>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</si>
  <si>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</si>
  <si>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</si>
  <si>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</si>
  <si>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</si>
  <si>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</si>
  <si>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</si>
  <si>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</si>
  <si>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</si>
  <si>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</si>
  <si>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</si>
  <si>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</si>
  <si>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</si>
  <si>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</si>
  <si>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</si>
  <si>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</si>
  <si>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</si>
  <si>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</si>
  <si>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</si>
  <si>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</si>
  <si>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</si>
  <si>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</si>
  <si>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</si>
  <si>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</si>
  <si>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</si>
  <si>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</si>
  <si>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</si>
  <si>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</si>
  <si>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</si>
  <si>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</si>
  <si>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</si>
  <si>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</si>
  <si>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</si>
  <si>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</si>
  <si>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</si>
  <si>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</si>
  <si>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</si>
  <si>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</si>
  <si>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</si>
  <si>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</si>
  <si>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</si>
  <si>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</si>
  <si>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</si>
  <si>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</si>
  <si>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</si>
  <si>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</si>
  <si>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</si>
  <si>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</si>
  <si>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</si>
  <si>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</si>
  <si>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</si>
  <si>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</si>
  <si>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</si>
  <si>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</si>
  <si>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</si>
  <si>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</si>
  <si>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</si>
  <si>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</si>
  <si>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</si>
  <si>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</si>
  <si>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</si>
  <si>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</si>
  <si>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</si>
  <si>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</si>
  <si>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</si>
  <si>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</si>
  <si>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</si>
  <si>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</si>
  <si>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</si>
  <si>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</si>
  <si>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</si>
  <si>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</si>
  <si>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</si>
  <si>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</si>
  <si>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</si>
  <si>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</si>
  <si>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OTROS</t>
  </si>
  <si>
    <t>DEDUCIBLE</t>
  </si>
  <si>
    <t>Reserva CIA</t>
  </si>
  <si>
    <t xml:space="preserve">SI </t>
  </si>
  <si>
    <t>ALLIANZ</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</si>
  <si>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</si>
  <si>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</si>
  <si>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 xml:space="preserve">SINIESTRO   LEGIS </t>
  </si>
  <si>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</si>
  <si>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</si>
  <si>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</si>
  <si>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</si>
  <si>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</si>
  <si>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JUZGADO</t>
  </si>
  <si>
    <t xml:space="preserve">RCE LESIONES </t>
  </si>
  <si>
    <t>RCC LESIONES</t>
  </si>
  <si>
    <t>CONCURRENCIA</t>
  </si>
  <si>
    <r>
      <t xml:space="preserve">INDIQUE LA PLACA- </t>
    </r>
    <r>
      <rPr>
        <sz val="11"/>
        <color rgb="FFFF0000"/>
        <rFont val="Calibri"/>
        <family val="2"/>
        <scheme val="minor"/>
      </rPr>
      <t>SUSTITUYA</t>
    </r>
  </si>
  <si>
    <t xml:space="preserve">CONCEPTO DE CONCILIACIÓN 330 </t>
  </si>
  <si>
    <t xml:space="preserve">SUMA SOLICITADA </t>
  </si>
  <si>
    <t xml:space="preserve">COMENTARIOS ABOGADO INTERNO </t>
  </si>
  <si>
    <t>COMENTARIO OUT</t>
  </si>
  <si>
    <t>AUTORIZACION COMPAÑÍA SUMA</t>
  </si>
  <si>
    <t xml:space="preserve">AUTORIZACION COMPAÑÍA COMENTARIOS </t>
  </si>
  <si>
    <t>CAMBIO CONTINGENCIA PJ</t>
  </si>
  <si>
    <t xml:space="preserve">CONTINGENCIA ACTUAL </t>
  </si>
  <si>
    <t xml:space="preserve">CAMBIO DE CONTINGENCIA </t>
  </si>
  <si>
    <t xml:space="preserve">COMENTARIOS CAMBIO DE CONTINGENCIA </t>
  </si>
  <si>
    <t xml:space="preserve">ACTUALIZACION DE CONTINGENCIA  </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</si>
  <si>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</si>
  <si>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</si>
  <si>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</si>
  <si>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</si>
  <si>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</si>
  <si>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</si>
  <si>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</si>
  <si>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</si>
  <si>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</si>
  <si>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</si>
  <si>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</si>
  <si>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</si>
  <si>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</si>
  <si>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</si>
  <si>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</si>
  <si>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</si>
  <si>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</si>
  <si>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</si>
  <si>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</si>
  <si>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</si>
  <si>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</si>
  <si>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t>RADICADO(23 DIGITOS)</t>
  </si>
  <si>
    <t>ASEGURADO</t>
  </si>
  <si>
    <t>NIT ASEGURADO</t>
  </si>
  <si>
    <t>PLACA VEHÍCULO ASEGURADO (SI APLICA)</t>
  </si>
  <si>
    <t>NO. PÓLIZA VINCULADA</t>
  </si>
  <si>
    <t>FECHA DE ASIGNACIÓN</t>
  </si>
  <si>
    <t>FECHA DE NOTIFICACIÓN</t>
  </si>
  <si>
    <t>FECHA DE CONTESTACION 
*RECOMENDACIÓN: FECHA MÁXIMA PARA CONTESTAR LA DEMANDA ACORDE A LO ESTIÚLADO EN LA NORMA.</t>
  </si>
  <si>
    <t>PRIORIDAD DEL FONDO</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</si>
  <si>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</si>
  <si>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</si>
  <si>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</si>
  <si>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</si>
  <si>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</si>
  <si>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</si>
  <si>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</si>
  <si>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</si>
  <si>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</si>
  <si>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</si>
  <si>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</si>
  <si>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</si>
  <si>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</si>
  <si>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</si>
  <si>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</si>
  <si>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</si>
  <si>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</si>
  <si>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</si>
  <si>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</si>
  <si>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</si>
  <si>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</si>
  <si>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</si>
  <si>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</si>
  <si>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</si>
  <si>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Juzgado Sesenta y Dos Administrativo del Circuito Judicial de Bogotá Sección Tercera</t>
  </si>
  <si>
    <t>Bogotá Distrito Capital - Secretaría Distrital de Movilidad, Instituto de Desarrollo Urbano – IDU, José Gabriel Fabio Trujillo, Jiménez Martha Quitián Rincón, Mapfre Seguros Generales de Colombia.</t>
  </si>
  <si>
    <t>Karen Tatiana Moreno Tocasuche, en calidad de hermana de la víctima, y Sonia Moreno Tocasuche, en calidad de madre de la víctima.</t>
  </si>
  <si>
    <t>Andrés Felipe Suesca Moreno</t>
  </si>
  <si>
    <t>Carrera 101A  No. 152A torre 7 apartamento 119, en la ciudad de Bogotá</t>
  </si>
  <si>
    <t>katamo1999@gmail.com</t>
  </si>
  <si>
    <t>Soltero</t>
  </si>
  <si>
    <t>28 de abril de 1993</t>
  </si>
  <si>
    <t xml:space="preserve">28 años </t>
  </si>
  <si>
    <t>20 de octubre de 2021</t>
  </si>
  <si>
    <t>26 de septiembre de 2022</t>
  </si>
  <si>
    <t>25 de septiembre de 2022</t>
  </si>
  <si>
    <t>El 20 de octubre de 2021, aproximadamente a las 18:50 horas, en la calle 138 No. 72 A – 40, localidad de Suba, Bogotá, ocurrió un accidente de tránsito que resultó en el fallecimiento del señor Andrés Felipe Suesca Moreno, quien transitaba en una motocicleta de placa TNT-23E. El accidente fue ocasionado por un hueco en la vía, producto de una falla en el mantenimiento de la malla vial, sumado a la maniobra imprudente de un vehículo de placa BWT-377, cuyo conductor invadió el carril de la motocicleta al intentar esquivar el hueco.
El occiso, identificado con cédula de ciudadanía No. 1.019.082.133, tenía 28 años al momento de su muerte. Según el informe policial (IPAT No. A-001345525), la vía presentaba características como huecos y ausencia de señalización que advirtiera de los riesgos. Asimismo, otro vehículo, de placa DQR-341, se involucró en el accidente por no respetar los límites de velocidad establecidos.
El conductor del vehículo BWT-377 huyó del lugar de los hechos, infringiendo el Artículo 131 del Código Penal (Omisión de Socorro). Este hecho quedó registrado en un video que forma parte de las pruebas.
El accidente y el estado de la vía fueron cubiertos por medios nacionales, destacando la responsabilidad de las entidades encargadas del mantenimiento de la malla vial, como el Distrito Capital, el IDU y la Secretaría Distrital de Movilidad.
De acuerdo con el informe del IPAT, la hipótesis de responsabilidad del accidente se configuró de la siguiente manera: para el vehículo 2, una motocicleta de placa TNT-23E, en la que se desplazaba el occiso, se establecieron las codificaciones 104 (adelantar invadiendo carril de sentido contrario) y 105 (adelantar en zona prohibida), señalando una maniobra imprudente por parte del conductor. En relación con las condiciones de la vía, se codificó con el número 306, que hace referencia a la presencia de huecos en la malla vial.
Por otro lado, respecto al vehículo 1 (asegurado), no se configuró ninguna hipótesis de responsabilidad en el accidente. No obstante, se dejó como observación la búsqueda de un tercer vehículo presuntamente involucrado en los hechos, identificado como un camión clasificado como VN #2.</t>
  </si>
  <si>
    <t>Martha Quitián Rincón</t>
  </si>
  <si>
    <t>DQR341</t>
  </si>
  <si>
    <t>022973126/0</t>
  </si>
  <si>
    <t>7 de diciembre de 2023</t>
  </si>
  <si>
    <t>11001334306220230013200</t>
  </si>
  <si>
    <t>No reporta</t>
  </si>
  <si>
    <t>1 herido</t>
  </si>
  <si>
    <t>Motociclista</t>
  </si>
  <si>
    <t>Empleado</t>
  </si>
  <si>
    <t>18 de noviembre de 2024</t>
  </si>
  <si>
    <t>11 de diciembre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</si>
</sst>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 #,##0;[Red]\-&quot;$&quot;\ #,##0"/>
    <numFmt numFmtId="42" formatCode="_-&quot;$&quot;\ * #,##0_-;\-&quot;$&quot;\ * #,##0_-;_-&quot;$&quot;\ * &quot;-&quot;_-;_-@_-"/>
    <numFmt numFmtId="44" formatCode="_-&quot;$&quot;\ * #,##0.00_-;\-&quot;$&quot;\ * #,##0.00_-;_-&quot;$&quot;\ *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27">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42"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1" fillId="8" borderId="9"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protection locked="0"/>
    </xf>
    <xf numFmtId="0" fontId="0" fillId="7" borderId="1" xfId="0" applyFill="1" applyBorder="1" applyAlignment="1">
      <alignment horizontal="justify" vertical="top"/>
    </xf>
    <xf numFmtId="0" fontId="9"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3" fontId="0" fillId="0" borderId="1" xfId="0" applyNumberFormat="1"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0" fontId="7" fillId="0" borderId="1" xfId="3"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9"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xf>
    <xf numFmtId="42" fontId="0" fillId="5" borderId="3" xfId="1" applyFont="1" applyFill="1" applyBorder="1" applyAlignment="1" applyProtection="1">
      <alignment horizontal="justify" vertical="top"/>
    </xf>
    <xf numFmtId="0" fontId="9" fillId="2" borderId="4"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5" borderId="1" xfId="0" applyFill="1" applyBorder="1" applyAlignment="1">
      <alignment horizontal="justify" vertical="top"/>
    </xf>
    <xf numFmtId="44" fontId="0" fillId="5" borderId="1" xfId="4" applyFont="1" applyFill="1" applyBorder="1" applyAlignment="1">
      <alignment horizontal="center"/>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42"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AppData\Local\Microsoft\Windows\INetCache\Content.Outlook\6U4382SS\INFORME%20INICIAL%20AUTOS%202023.xlsx" TargetMode="External"/><Relationship Id="rId1" Type="http://schemas.openxmlformats.org/officeDocument/2006/relationships/externalLinkPath" Target="https://allianzms-my.sharepoint.com/Users/ce02653/AppData/Local/Microsoft/Windows/INetCache/Content.Outlook/6U4382SS/INFORME%20INICIAL%20AUTOS%202023.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allianzms-my.sharepoint.com/personal/gina_garcia_allianz_co/Documents/AUTOS/PROYECTOS/2024/PJ%202024/INFORME%20INICIAL%20GENERALES%202024%20OUT.xlsx" TargetMode="External"/><Relationship Id="rId1" Type="http://schemas.openxmlformats.org/officeDocument/2006/relationships/externalLinkPath" Target="https://allianzms-my.sharepoint.com/personal/gina_garcia_allianz_co/Documents/AUTOS/PROYECTOS/2024/PJ%202024/INFORME%20INICIAL%20GENERALES%202024%20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row>
      </sheetData>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ENERALES NOTA 322"/>
      <sheetName val="GENERALES NOTA 321"/>
      <sheetName val="GENERALES  NOTA 324 -478"/>
      <sheetName val="GENERALES NOTA 325"/>
      <sheetName val="CONCEPTO DE CONCILIACIÓN 330 "/>
      <sheetName val="CAMBIO DE CONTINGENCIA 423"/>
      <sheetName val="Hoja1"/>
      <sheetName val="Hoja2"/>
    </sheetNames>
    <sheetDataSet>
      <sheetData sheetId="0">
        <row r="2">
          <cell r="B2" t="str">
            <v xml:space="preserve">Radicado </v>
          </cell>
          <cell r="C2"/>
        </row>
        <row r="3">
          <cell r="B3" t="str">
            <v>JUZGADO</v>
          </cell>
          <cell r="C3"/>
        </row>
        <row r="4">
          <cell r="B4" t="str">
            <v xml:space="preserve">NOMBRE Y APELLIDOS DE  LOS DEMANDADOS </v>
          </cell>
          <cell r="C4"/>
        </row>
        <row r="5">
          <cell r="B5" t="str">
            <v>COLOCAR LOS NOMBRES Y APELLIDOS, SU CALIDAD (HERMANO, HIJO ETC)  PARA LOS CONYUGES E HIJOS COLOCAR LA FECHA DE NACIMIENTO.</v>
          </cell>
          <cell r="C5"/>
        </row>
        <row r="6">
          <cell r="B6" t="str">
            <v>LLAMADA EN GARANTIA</v>
          </cell>
          <cell r="C6"/>
        </row>
      </sheetData>
      <sheetData sheetId="1"/>
      <sheetData sheetId="2">
        <row r="17">
          <cell r="B17">
            <v>100000000</v>
          </cell>
          <cell r="C17"/>
        </row>
      </sheetData>
      <sheetData sheetId="3">
        <row r="8">
          <cell r="B8" t="str">
            <v>PROBABLE GENERALES</v>
          </cell>
          <cell r="C8"/>
        </row>
      </sheetData>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atamo1999@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abSelected="1" topLeftCell="A25" zoomScale="85" zoomScaleNormal="85" workbookViewId="0">
      <selection activeCell="B35" sqref="B35"/>
    </sheetView>
  </sheetViews>
  <sheetFormatPr baseColWidth="10" defaultColWidth="0" defaultRowHeight="14.5" x14ac:dyDescent="0.35"/>
  <cols>
    <col min="1" max="1" width="69.1796875" style="8" customWidth="1"/>
    <col min="2" max="2" width="55.1796875" style="8" customWidth="1"/>
    <col min="3" max="3" width="108.81640625" style="8" customWidth="1"/>
    <col min="4" max="16384" width="11.453125" style="2" hidden="1"/>
  </cols>
  <sheetData>
    <row r="1" spans="1:3" ht="26" x14ac:dyDescent="0.35">
      <c r="A1" s="54" t="s">
        <v>0</v>
      </c>
      <c r="B1" s="54"/>
      <c r="C1" s="54"/>
    </row>
    <row r="2" spans="1:3" x14ac:dyDescent="0.35">
      <c r="A2" s="5" t="s">
        <v>164</v>
      </c>
      <c r="B2" s="61" t="s">
        <v>214</v>
      </c>
      <c r="C2" s="62"/>
    </row>
    <row r="3" spans="1:3" x14ac:dyDescent="0.35">
      <c r="A3" s="5" t="s">
        <v>127</v>
      </c>
      <c r="B3" s="57" t="s">
        <v>197</v>
      </c>
      <c r="C3" s="58"/>
    </row>
    <row r="4" spans="1:3" x14ac:dyDescent="0.35">
      <c r="A4" s="5" t="s">
        <v>143</v>
      </c>
      <c r="B4" s="57" t="s">
        <v>198</v>
      </c>
      <c r="C4" s="58"/>
    </row>
    <row r="5" spans="1:3" ht="31.5" customHeight="1" x14ac:dyDescent="0.35">
      <c r="A5" s="5" t="s">
        <v>144</v>
      </c>
      <c r="B5" s="57" t="s">
        <v>199</v>
      </c>
      <c r="C5" s="58"/>
    </row>
    <row r="6" spans="1:3" x14ac:dyDescent="0.35">
      <c r="A6" s="5" t="s">
        <v>145</v>
      </c>
      <c r="B6" s="55" t="s">
        <v>103</v>
      </c>
      <c r="C6" s="55"/>
    </row>
    <row r="7" spans="1:3" x14ac:dyDescent="0.35">
      <c r="A7" s="25" t="s">
        <v>146</v>
      </c>
      <c r="B7" s="57" t="s">
        <v>128</v>
      </c>
      <c r="C7" s="58"/>
    </row>
    <row r="8" spans="1:3" ht="23.15" customHeight="1" x14ac:dyDescent="0.35">
      <c r="A8" s="26" t="s">
        <v>147</v>
      </c>
      <c r="B8" s="55" t="s">
        <v>200</v>
      </c>
      <c r="C8" s="55"/>
    </row>
    <row r="9" spans="1:3" x14ac:dyDescent="0.35">
      <c r="A9" s="26" t="s">
        <v>148</v>
      </c>
      <c r="B9" s="64">
        <v>1019082133</v>
      </c>
      <c r="C9" s="55"/>
    </row>
    <row r="10" spans="1:3" x14ac:dyDescent="0.35">
      <c r="A10" s="26" t="s">
        <v>149</v>
      </c>
      <c r="B10" s="56" t="s">
        <v>201</v>
      </c>
      <c r="C10" s="56"/>
    </row>
    <row r="11" spans="1:3" ht="30" customHeight="1" x14ac:dyDescent="0.35">
      <c r="A11" s="27" t="s">
        <v>150</v>
      </c>
      <c r="B11" s="56">
        <v>3219416770</v>
      </c>
      <c r="C11" s="56"/>
    </row>
    <row r="12" spans="1:3" ht="30" customHeight="1" x14ac:dyDescent="0.35">
      <c r="A12" s="5" t="s">
        <v>151</v>
      </c>
      <c r="B12" s="70" t="s">
        <v>202</v>
      </c>
      <c r="C12" s="56"/>
    </row>
    <row r="13" spans="1:3" x14ac:dyDescent="0.35">
      <c r="A13" s="5" t="s">
        <v>152</v>
      </c>
      <c r="B13" s="55" t="s">
        <v>203</v>
      </c>
      <c r="C13" s="55"/>
    </row>
    <row r="14" spans="1:3" x14ac:dyDescent="0.35">
      <c r="A14" s="5" t="s">
        <v>153</v>
      </c>
      <c r="B14" s="65" t="s">
        <v>204</v>
      </c>
      <c r="C14" s="55"/>
    </row>
    <row r="15" spans="1:3" x14ac:dyDescent="0.35">
      <c r="A15" s="5" t="s">
        <v>154</v>
      </c>
      <c r="B15" s="55" t="s">
        <v>205</v>
      </c>
      <c r="C15" s="55"/>
    </row>
    <row r="16" spans="1:3" x14ac:dyDescent="0.35">
      <c r="A16" s="5" t="s">
        <v>155</v>
      </c>
      <c r="B16" s="55" t="s">
        <v>206</v>
      </c>
      <c r="C16" s="55"/>
    </row>
    <row r="17" spans="1:3" ht="15" customHeight="1" x14ac:dyDescent="0.35">
      <c r="A17" s="5" t="s">
        <v>156</v>
      </c>
      <c r="B17" s="56" t="s">
        <v>218</v>
      </c>
      <c r="C17" s="56"/>
    </row>
    <row r="18" spans="1:3" x14ac:dyDescent="0.35">
      <c r="A18" s="5" t="s">
        <v>157</v>
      </c>
      <c r="B18" s="56" t="s">
        <v>215</v>
      </c>
      <c r="C18" s="56"/>
    </row>
    <row r="19" spans="1:3" ht="18.75" customHeight="1" x14ac:dyDescent="0.35">
      <c r="A19" s="5" t="s">
        <v>158</v>
      </c>
      <c r="B19" s="59">
        <v>1500000</v>
      </c>
      <c r="C19" s="60"/>
    </row>
    <row r="20" spans="1:3" x14ac:dyDescent="0.35">
      <c r="A20" s="5" t="s">
        <v>159</v>
      </c>
      <c r="B20" s="55" t="s">
        <v>216</v>
      </c>
      <c r="C20" s="55"/>
    </row>
    <row r="21" spans="1:3" ht="17.25" customHeight="1" x14ac:dyDescent="0.35">
      <c r="A21" s="5" t="s">
        <v>160</v>
      </c>
      <c r="B21" s="56" t="s">
        <v>217</v>
      </c>
      <c r="C21" s="56"/>
    </row>
    <row r="22" spans="1:3" x14ac:dyDescent="0.35">
      <c r="A22" s="26" t="s">
        <v>161</v>
      </c>
      <c r="B22" s="68" t="s">
        <v>206</v>
      </c>
      <c r="C22" s="68"/>
    </row>
    <row r="23" spans="1:3" x14ac:dyDescent="0.35">
      <c r="A23" s="26" t="s">
        <v>162</v>
      </c>
      <c r="B23" s="69" t="s">
        <v>207</v>
      </c>
      <c r="C23" s="68"/>
    </row>
    <row r="24" spans="1:3" x14ac:dyDescent="0.35">
      <c r="A24" s="26" t="s">
        <v>163</v>
      </c>
      <c r="B24" s="69" t="s">
        <v>208</v>
      </c>
      <c r="C24" s="68"/>
    </row>
    <row r="25" spans="1:3" x14ac:dyDescent="0.35">
      <c r="A25" s="63" t="s">
        <v>120</v>
      </c>
      <c r="B25" s="68" t="s">
        <v>209</v>
      </c>
      <c r="C25" s="53"/>
    </row>
    <row r="26" spans="1:3" x14ac:dyDescent="0.35">
      <c r="A26" s="63"/>
      <c r="B26" s="53"/>
      <c r="C26" s="53"/>
    </row>
    <row r="27" spans="1:3" ht="100.5" customHeight="1" x14ac:dyDescent="0.35">
      <c r="A27" s="63"/>
      <c r="B27" s="53"/>
      <c r="C27" s="53"/>
    </row>
    <row r="28" spans="1:3" x14ac:dyDescent="0.35">
      <c r="A28" s="26" t="s">
        <v>165</v>
      </c>
      <c r="B28" s="53" t="s">
        <v>210</v>
      </c>
      <c r="C28" s="53"/>
    </row>
    <row r="29" spans="1:3" x14ac:dyDescent="0.35">
      <c r="A29" s="26" t="s">
        <v>166</v>
      </c>
      <c r="B29" s="53">
        <v>39547962</v>
      </c>
      <c r="C29" s="53"/>
    </row>
    <row r="30" spans="1:3" x14ac:dyDescent="0.35">
      <c r="A30" s="26" t="s">
        <v>167</v>
      </c>
      <c r="B30" s="53" t="s">
        <v>211</v>
      </c>
      <c r="C30" s="53"/>
    </row>
    <row r="31" spans="1:3" x14ac:dyDescent="0.35">
      <c r="A31" s="26" t="s">
        <v>168</v>
      </c>
      <c r="B31" s="53" t="s">
        <v>212</v>
      </c>
      <c r="C31" s="53"/>
    </row>
    <row r="32" spans="1:3" x14ac:dyDescent="0.35">
      <c r="A32" s="26" t="s">
        <v>169</v>
      </c>
      <c r="B32" s="66" t="s">
        <v>213</v>
      </c>
      <c r="C32" s="67"/>
    </row>
    <row r="33" spans="1:3" x14ac:dyDescent="0.35">
      <c r="A33" s="5" t="s">
        <v>170</v>
      </c>
      <c r="B33" s="65" t="s">
        <v>219</v>
      </c>
      <c r="C33" s="65"/>
    </row>
    <row r="34" spans="1:3" ht="43.5" x14ac:dyDescent="0.35">
      <c r="A34" s="5" t="s">
        <v>171</v>
      </c>
      <c r="B34" s="65" t="s">
        <v>220</v>
      </c>
      <c r="C34" s="55"/>
    </row>
    <row r="37" spans="1:3" ht="15" customHeight="1" x14ac:dyDescent="0.35"/>
    <row r="38" spans="1:3" ht="15" customHeight="1" x14ac:dyDescent="0.35"/>
    <row r="45" spans="1:3" ht="15" customHeight="1" x14ac:dyDescent="0.35"/>
    <row r="50" spans="6:6" ht="18" customHeight="1" x14ac:dyDescent="0.35"/>
    <row r="53" spans="6:6" x14ac:dyDescent="0.35">
      <c r="F53" s="4"/>
    </row>
    <row r="54" spans="6:6" x14ac:dyDescent="0.35">
      <c r="F54" s="4"/>
    </row>
    <row r="55" spans="6:6" x14ac:dyDescent="0.35">
      <c r="F55" s="4"/>
    </row>
    <row r="66" ht="36" customHeight="1" x14ac:dyDescent="0.35"/>
    <row r="78" ht="33.75" customHeight="1" x14ac:dyDescent="0.35"/>
    <row r="79" ht="33.75" customHeight="1" x14ac:dyDescent="0.35"/>
    <row r="80" ht="33.75" customHeight="1" x14ac:dyDescent="0.3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hyperlinks>
    <hyperlink ref="B12" r:id="rId1" xr:uid="{15B320C4-5A35-47C6-B6E8-B2AB4ACB347B}"/>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12" zoomScaleNormal="100" workbookViewId="0">
      <selection activeCell="B9" sqref="B9:C9"/>
    </sheetView>
  </sheetViews>
  <sheetFormatPr baseColWidth="10" defaultColWidth="0" defaultRowHeight="14.5" x14ac:dyDescent="0.35"/>
  <cols>
    <col min="1" max="1" width="49.81640625" customWidth="1"/>
    <col min="2" max="2" width="31.453125" customWidth="1"/>
    <col min="3" max="3" width="90.1796875" customWidth="1"/>
    <col min="4" max="16384" width="11.453125" hidden="1"/>
  </cols>
  <sheetData>
    <row r="1" spans="1:3" ht="26" x14ac:dyDescent="0.35">
      <c r="A1" s="90" t="s">
        <v>10</v>
      </c>
      <c r="B1" s="90"/>
      <c r="C1" s="90"/>
    </row>
    <row r="2" spans="1:3" ht="15.75" customHeight="1" x14ac:dyDescent="0.35">
      <c r="A2" s="20" t="s">
        <v>11</v>
      </c>
      <c r="B2" s="91" t="s">
        <v>121</v>
      </c>
      <c r="C2" s="92"/>
    </row>
    <row r="3" spans="1:3" s="2" customFormat="1" x14ac:dyDescent="0.35">
      <c r="A3" s="5" t="s">
        <v>1</v>
      </c>
      <c r="B3" s="55" t="str">
        <f>'AUTOS  NOTA 322'!B2:C2</f>
        <v>11001334306220230013200</v>
      </c>
      <c r="C3" s="55"/>
    </row>
    <row r="4" spans="1:3" s="2" customFormat="1" x14ac:dyDescent="0.35">
      <c r="A4" s="5" t="s">
        <v>2</v>
      </c>
      <c r="B4" s="55" t="str">
        <f>'AUTOS  NOTA 322'!B3:C3</f>
        <v>Juzgado Sesenta y Dos Administrativo del Circuito Judicial de Bogotá Sección Tercera</v>
      </c>
      <c r="C4" s="55"/>
    </row>
    <row r="5" spans="1:3" s="2" customFormat="1" x14ac:dyDescent="0.35">
      <c r="A5" s="5" t="s">
        <v>3</v>
      </c>
      <c r="B5" s="55" t="str">
        <f>'AUTOS  NOTA 322'!B4:C4</f>
        <v>Bogotá Distrito Capital - Secretaría Distrital de Movilidad, Instituto de Desarrollo Urbano – IDU, José Gabriel Fabio Trujillo, Jiménez Martha Quitián Rincón, Mapfre Seguros Generales de Colombia.</v>
      </c>
      <c r="C5" s="55"/>
    </row>
    <row r="6" spans="1:3" s="2" customFormat="1" x14ac:dyDescent="0.35">
      <c r="A6" s="5" t="s">
        <v>4</v>
      </c>
      <c r="B6" s="55" t="str">
        <f>'AUTOS  NOTA 322'!B5:C5</f>
        <v>Karen Tatiana Moreno Tocasuche, en calidad de hermana de la víctima, y Sonia Moreno Tocasuche, en calidad de madre de la víctima.</v>
      </c>
      <c r="C6" s="55"/>
    </row>
    <row r="7" spans="1:3" s="2" customFormat="1" x14ac:dyDescent="0.35">
      <c r="A7" s="5" t="s">
        <v>5</v>
      </c>
      <c r="B7" s="55" t="str">
        <f>'AUTOS  NOTA 322'!B6:C6</f>
        <v>LLAMADA EN GARANTIA</v>
      </c>
      <c r="C7" s="55"/>
    </row>
    <row r="8" spans="1:3" s="2" customFormat="1" x14ac:dyDescent="0.35">
      <c r="A8" s="29" t="s">
        <v>101</v>
      </c>
      <c r="B8" s="55" t="str">
        <f>'AUTOS  NOTA 322'!B7:C8</f>
        <v>Andrés Felipe Suesca Moreno</v>
      </c>
      <c r="C8" s="55"/>
    </row>
    <row r="9" spans="1:3" x14ac:dyDescent="0.35">
      <c r="A9" s="20" t="s">
        <v>12</v>
      </c>
      <c r="B9" s="55"/>
      <c r="C9" s="55"/>
    </row>
    <row r="10" spans="1:3" x14ac:dyDescent="0.35">
      <c r="A10" s="20" t="s">
        <v>9</v>
      </c>
      <c r="B10" s="55" t="s">
        <v>106</v>
      </c>
      <c r="C10" s="55"/>
    </row>
    <row r="11" spans="1:3" x14ac:dyDescent="0.35">
      <c r="A11" s="20" t="s">
        <v>13</v>
      </c>
      <c r="B11" s="73">
        <v>0</v>
      </c>
      <c r="C11" s="74"/>
    </row>
    <row r="12" spans="1:3" x14ac:dyDescent="0.35">
      <c r="A12" s="20" t="s">
        <v>115</v>
      </c>
      <c r="B12" s="73">
        <v>0</v>
      </c>
      <c r="C12" s="74"/>
    </row>
    <row r="13" spans="1:3" x14ac:dyDescent="0.35">
      <c r="A13" s="20" t="s">
        <v>14</v>
      </c>
      <c r="B13" s="57"/>
      <c r="C13" s="58"/>
    </row>
    <row r="14" spans="1:3" x14ac:dyDescent="0.35">
      <c r="A14" s="20" t="s">
        <v>15</v>
      </c>
      <c r="B14" s="56"/>
      <c r="C14" s="55"/>
    </row>
    <row r="15" spans="1:3" x14ac:dyDescent="0.35">
      <c r="A15" s="20" t="s">
        <v>16</v>
      </c>
      <c r="B15" s="55"/>
      <c r="C15" s="55"/>
    </row>
    <row r="16" spans="1:3" x14ac:dyDescent="0.35">
      <c r="A16" s="20" t="s">
        <v>18</v>
      </c>
      <c r="B16" s="55"/>
      <c r="C16" s="55"/>
    </row>
    <row r="17" spans="1:3" x14ac:dyDescent="0.35">
      <c r="A17" s="77" t="s">
        <v>19</v>
      </c>
      <c r="B17" s="55"/>
      <c r="C17" s="55"/>
    </row>
    <row r="18" spans="1:3" x14ac:dyDescent="0.35">
      <c r="A18" s="78"/>
      <c r="B18" s="10" t="s">
        <v>21</v>
      </c>
      <c r="C18" s="10" t="s">
        <v>22</v>
      </c>
    </row>
    <row r="19" spans="1:3" x14ac:dyDescent="0.35">
      <c r="A19" s="78"/>
      <c r="B19" s="6" t="s">
        <v>118</v>
      </c>
      <c r="C19" s="6"/>
    </row>
    <row r="20" spans="1:3" x14ac:dyDescent="0.35">
      <c r="A20" s="78"/>
      <c r="B20" s="6"/>
      <c r="C20" s="6"/>
    </row>
    <row r="21" spans="1:3" x14ac:dyDescent="0.35">
      <c r="A21" s="79"/>
      <c r="B21" s="6"/>
      <c r="C21" s="6"/>
    </row>
    <row r="22" spans="1:3" x14ac:dyDescent="0.35">
      <c r="A22" s="20" t="s">
        <v>23</v>
      </c>
      <c r="B22" s="55"/>
      <c r="C22" s="55"/>
    </row>
    <row r="23" spans="1:3" x14ac:dyDescent="0.35">
      <c r="A23" s="20" t="s">
        <v>24</v>
      </c>
      <c r="B23" s="80"/>
      <c r="C23" s="81"/>
    </row>
    <row r="24" spans="1:3" x14ac:dyDescent="0.35">
      <c r="A24" s="20" t="s">
        <v>25</v>
      </c>
      <c r="B24" s="55"/>
      <c r="C24" s="55"/>
    </row>
    <row r="25" spans="1:3" x14ac:dyDescent="0.35">
      <c r="A25" s="20" t="s">
        <v>26</v>
      </c>
      <c r="B25" s="55"/>
      <c r="C25" s="55"/>
    </row>
    <row r="26" spans="1:3" x14ac:dyDescent="0.35">
      <c r="A26" s="20" t="s">
        <v>28</v>
      </c>
      <c r="B26" s="55"/>
      <c r="C26" s="55"/>
    </row>
    <row r="27" spans="1:3" x14ac:dyDescent="0.35">
      <c r="A27" s="19" t="s">
        <v>29</v>
      </c>
      <c r="B27" s="55"/>
      <c r="C27" s="55"/>
    </row>
    <row r="28" spans="1:3" x14ac:dyDescent="0.35">
      <c r="A28" s="82" t="s">
        <v>30</v>
      </c>
      <c r="B28" s="82"/>
      <c r="C28" s="82"/>
    </row>
    <row r="29" spans="1:3" x14ac:dyDescent="0.35">
      <c r="A29" s="75" t="s">
        <v>31</v>
      </c>
      <c r="B29" s="76"/>
      <c r="C29" s="11"/>
    </row>
    <row r="30" spans="1:3" x14ac:dyDescent="0.35">
      <c r="A30" s="75" t="s">
        <v>32</v>
      </c>
      <c r="B30" s="76"/>
      <c r="C30" s="11"/>
    </row>
    <row r="31" spans="1:3" x14ac:dyDescent="0.35">
      <c r="A31" s="75" t="s">
        <v>33</v>
      </c>
      <c r="B31" s="76"/>
      <c r="C31" s="12"/>
    </row>
    <row r="32" spans="1:3" x14ac:dyDescent="0.35">
      <c r="A32" s="75" t="s">
        <v>34</v>
      </c>
      <c r="B32" s="76"/>
      <c r="C32" s="11"/>
    </row>
    <row r="33" spans="1:3" x14ac:dyDescent="0.35">
      <c r="A33" s="75" t="s">
        <v>35</v>
      </c>
      <c r="B33" s="76"/>
      <c r="C33" s="11"/>
    </row>
    <row r="34" spans="1:3" x14ac:dyDescent="0.35">
      <c r="A34" s="75" t="s">
        <v>36</v>
      </c>
      <c r="B34" s="76"/>
      <c r="C34" s="13"/>
    </row>
    <row r="35" spans="1:3" x14ac:dyDescent="0.35">
      <c r="A35" s="71" t="s">
        <v>37</v>
      </c>
      <c r="B35" s="72"/>
      <c r="C35" s="14"/>
    </row>
    <row r="36" spans="1:3" x14ac:dyDescent="0.35">
      <c r="A36" s="71" t="s">
        <v>38</v>
      </c>
      <c r="B36" s="72"/>
      <c r="C36" s="15"/>
    </row>
    <row r="37" spans="1:3" x14ac:dyDescent="0.35">
      <c r="A37" s="83" t="s">
        <v>39</v>
      </c>
      <c r="B37" s="84"/>
      <c r="C37" s="15"/>
    </row>
    <row r="38" spans="1:3" x14ac:dyDescent="0.35">
      <c r="A38" s="85"/>
      <c r="B38" s="86"/>
      <c r="C38" s="15"/>
    </row>
    <row r="39" spans="1:3" x14ac:dyDescent="0.35">
      <c r="A39" s="87"/>
      <c r="B39" s="88"/>
      <c r="C39" s="15"/>
    </row>
    <row r="40" spans="1:3" x14ac:dyDescent="0.35">
      <c r="A40" s="89" t="s">
        <v>40</v>
      </c>
      <c r="B40" s="89"/>
      <c r="C40" s="89"/>
    </row>
    <row r="41" spans="1:3" x14ac:dyDescent="0.35">
      <c r="A41" s="17" t="s">
        <v>41</v>
      </c>
      <c r="B41" s="18"/>
      <c r="C41" s="15"/>
    </row>
    <row r="42" spans="1:3" x14ac:dyDescent="0.35">
      <c r="A42" s="71" t="s">
        <v>42</v>
      </c>
      <c r="B42" s="72"/>
      <c r="C42" s="15"/>
    </row>
    <row r="43" spans="1:3" x14ac:dyDescent="0.35">
      <c r="A43" s="71" t="s">
        <v>43</v>
      </c>
      <c r="B43" s="72"/>
      <c r="C43" s="15"/>
    </row>
    <row r="44" spans="1:3" x14ac:dyDescent="0.35">
      <c r="A44" s="17" t="s">
        <v>44</v>
      </c>
      <c r="B44" s="18"/>
      <c r="C44" s="15"/>
    </row>
    <row r="45" spans="1:3" x14ac:dyDescent="0.35">
      <c r="A45" s="17" t="s">
        <v>45</v>
      </c>
      <c r="B45" s="18"/>
      <c r="C45" s="15"/>
    </row>
    <row r="46" spans="1:3" x14ac:dyDescent="0.35">
      <c r="A46" s="71" t="s">
        <v>46</v>
      </c>
      <c r="B46" s="72"/>
      <c r="C46" s="15"/>
    </row>
    <row r="47" spans="1:3" x14ac:dyDescent="0.35">
      <c r="A47" s="17" t="s">
        <v>47</v>
      </c>
      <c r="B47" s="16"/>
      <c r="C47" s="15"/>
    </row>
    <row r="48" spans="1:3" x14ac:dyDescent="0.35">
      <c r="A48" s="71" t="s">
        <v>48</v>
      </c>
      <c r="B48" s="72"/>
      <c r="C48" s="15"/>
    </row>
    <row r="49" spans="1:3" x14ac:dyDescent="0.35">
      <c r="A49" s="71" t="s">
        <v>49</v>
      </c>
      <c r="B49" s="72"/>
      <c r="C49" s="15"/>
    </row>
    <row r="50" spans="1:3" x14ac:dyDescent="0.35">
      <c r="A50" s="71" t="s">
        <v>39</v>
      </c>
      <c r="B50" s="72"/>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topLeftCell="A35" zoomScale="85" zoomScaleNormal="85" workbookViewId="0">
      <selection activeCell="B42" sqref="B42:C42"/>
    </sheetView>
  </sheetViews>
  <sheetFormatPr baseColWidth="10" defaultColWidth="0" defaultRowHeight="14.5" x14ac:dyDescent="0.35"/>
  <cols>
    <col min="1" max="1" width="70" style="41" customWidth="1"/>
    <col min="2" max="2" width="35.453125" style="41" customWidth="1"/>
    <col min="3" max="3" width="164" style="41" customWidth="1"/>
    <col min="4" max="8" width="11.453125" style="41" hidden="1" customWidth="1"/>
    <col min="9" max="9" width="12" style="41" hidden="1" customWidth="1"/>
    <col min="10" max="16384" width="11.453125" style="41" hidden="1"/>
  </cols>
  <sheetData>
    <row r="1" spans="1:9" ht="26" x14ac:dyDescent="0.35">
      <c r="A1" s="110" t="s">
        <v>50</v>
      </c>
      <c r="B1" s="110"/>
      <c r="C1" s="110"/>
    </row>
    <row r="2" spans="1:9" ht="15" customHeight="1" x14ac:dyDescent="0.35">
      <c r="A2" s="33" t="s">
        <v>11</v>
      </c>
      <c r="B2" s="95" t="str">
        <f>'AUTOS NOTA 321'!B2:C2</f>
        <v xml:space="preserve">SINIESTRO   LEGIS </v>
      </c>
      <c r="C2" s="96"/>
    </row>
    <row r="3" spans="1:9" x14ac:dyDescent="0.35">
      <c r="A3" s="34" t="s">
        <v>1</v>
      </c>
      <c r="B3" s="111" t="str">
        <f>'AUTOS  NOTA 322'!B2:C2</f>
        <v>11001334306220230013200</v>
      </c>
      <c r="C3" s="111"/>
    </row>
    <row r="4" spans="1:9" x14ac:dyDescent="0.35">
      <c r="A4" s="34" t="s">
        <v>2</v>
      </c>
      <c r="B4" s="111" t="str">
        <f>'AUTOS  NOTA 322'!B3:C3</f>
        <v>Juzgado Sesenta y Dos Administrativo del Circuito Judicial de Bogotá Sección Tercera</v>
      </c>
      <c r="C4" s="111"/>
    </row>
    <row r="5" spans="1:9" x14ac:dyDescent="0.35">
      <c r="A5" s="34" t="s">
        <v>3</v>
      </c>
      <c r="B5" s="111" t="str">
        <f>'AUTOS  NOTA 322'!B4:C4</f>
        <v>Bogotá Distrito Capital - Secretaría Distrital de Movilidad, Instituto de Desarrollo Urbano – IDU, José Gabriel Fabio Trujillo, Jiménez Martha Quitián Rincón, Mapfre Seguros Generales de Colombia.</v>
      </c>
      <c r="C5" s="111"/>
    </row>
    <row r="6" spans="1:9" ht="15" customHeight="1" x14ac:dyDescent="0.35">
      <c r="A6" s="34" t="s">
        <v>4</v>
      </c>
      <c r="B6" s="111" t="str">
        <f>'AUTOS  NOTA 322'!B5:C5</f>
        <v>Karen Tatiana Moreno Tocasuche, en calidad de hermana de la víctima, y Sonia Moreno Tocasuche, en calidad de madre de la víctima.</v>
      </c>
      <c r="C6" s="111"/>
    </row>
    <row r="7" spans="1:9" x14ac:dyDescent="0.35">
      <c r="A7" s="34" t="s">
        <v>5</v>
      </c>
      <c r="B7" s="111" t="str">
        <f>'AUTOS  NOTA 322'!B6:C6</f>
        <v>LLAMADA EN GARANTIA</v>
      </c>
      <c r="C7" s="111"/>
    </row>
    <row r="8" spans="1:9" x14ac:dyDescent="0.35">
      <c r="A8" s="36" t="s">
        <v>101</v>
      </c>
      <c r="B8" s="111" t="str">
        <f>'AUTOS  NOTA 322'!B7:C8</f>
        <v>Andrés Felipe Suesca Moreno</v>
      </c>
      <c r="C8" s="111"/>
    </row>
    <row r="9" spans="1:9" x14ac:dyDescent="0.35">
      <c r="A9" s="34" t="s">
        <v>51</v>
      </c>
      <c r="B9" s="108">
        <f>SUM(C11,C12,C14,C15,C17)</f>
        <v>0</v>
      </c>
      <c r="C9" s="109"/>
    </row>
    <row r="10" spans="1:9" x14ac:dyDescent="0.35">
      <c r="A10" s="112" t="s">
        <v>52</v>
      </c>
      <c r="B10" s="100" t="s">
        <v>53</v>
      </c>
      <c r="C10" s="101"/>
    </row>
    <row r="11" spans="1:9" x14ac:dyDescent="0.35">
      <c r="A11" s="112"/>
      <c r="B11" s="35" t="s">
        <v>54</v>
      </c>
      <c r="C11" s="30"/>
    </row>
    <row r="12" spans="1:9" x14ac:dyDescent="0.35">
      <c r="A12" s="112"/>
      <c r="B12" s="35" t="s">
        <v>55</v>
      </c>
      <c r="C12" s="30"/>
    </row>
    <row r="13" spans="1:9" x14ac:dyDescent="0.35">
      <c r="A13" s="112"/>
      <c r="B13" s="100"/>
      <c r="C13" s="101"/>
    </row>
    <row r="14" spans="1:9" x14ac:dyDescent="0.35">
      <c r="A14" s="112"/>
      <c r="B14" s="35" t="s">
        <v>98</v>
      </c>
      <c r="C14" s="38"/>
    </row>
    <row r="15" spans="1:9" x14ac:dyDescent="0.35">
      <c r="A15" s="112"/>
      <c r="B15" s="35" t="s">
        <v>99</v>
      </c>
      <c r="C15" s="38"/>
      <c r="E15" s="41" t="s">
        <v>57</v>
      </c>
      <c r="F15" s="42">
        <v>0.7</v>
      </c>
    </row>
    <row r="16" spans="1:9" x14ac:dyDescent="0.35">
      <c r="A16" s="112"/>
      <c r="B16" s="100" t="s">
        <v>58</v>
      </c>
      <c r="C16" s="101"/>
      <c r="E16" s="41" t="s">
        <v>59</v>
      </c>
      <c r="F16" s="43">
        <v>0.3</v>
      </c>
      <c r="I16" s="44"/>
    </row>
    <row r="17" spans="1:9" x14ac:dyDescent="0.35">
      <c r="A17" s="112"/>
      <c r="B17" s="35"/>
      <c r="C17" s="39"/>
      <c r="F17" s="45"/>
      <c r="I17" s="44"/>
    </row>
    <row r="18" spans="1:9" ht="23.25" customHeight="1" x14ac:dyDescent="0.35">
      <c r="A18" s="37" t="s">
        <v>60</v>
      </c>
      <c r="B18" s="95" t="s">
        <v>57</v>
      </c>
      <c r="C18" s="96"/>
    </row>
    <row r="19" spans="1:9" ht="29" x14ac:dyDescent="0.35">
      <c r="A19" s="34" t="s">
        <v>62</v>
      </c>
      <c r="B19" s="102"/>
      <c r="C19" s="103"/>
    </row>
    <row r="20" spans="1:9" ht="15" customHeight="1" x14ac:dyDescent="0.35">
      <c r="A20" s="46" t="s">
        <v>63</v>
      </c>
      <c r="B20" s="97">
        <f>((C22+C23+C25+C26+C30+C28+C32+C34+C29+C33)-C37-C38)*C36*C39</f>
        <v>0</v>
      </c>
      <c r="C20" s="97"/>
    </row>
    <row r="21" spans="1:9" x14ac:dyDescent="0.35">
      <c r="A21" s="37" t="s">
        <v>64</v>
      </c>
      <c r="B21" s="104" t="s">
        <v>53</v>
      </c>
      <c r="C21" s="105"/>
    </row>
    <row r="22" spans="1:9" x14ac:dyDescent="0.35">
      <c r="A22" s="93"/>
      <c r="B22" s="35" t="s">
        <v>54</v>
      </c>
      <c r="C22" s="30">
        <v>0</v>
      </c>
    </row>
    <row r="23" spans="1:9" x14ac:dyDescent="0.35">
      <c r="A23" s="94"/>
      <c r="B23" s="35" t="s">
        <v>55</v>
      </c>
      <c r="C23" s="30">
        <v>0</v>
      </c>
    </row>
    <row r="24" spans="1:9" x14ac:dyDescent="0.35">
      <c r="A24" s="94"/>
      <c r="B24" s="100" t="s">
        <v>56</v>
      </c>
      <c r="C24" s="101"/>
    </row>
    <row r="25" spans="1:9" x14ac:dyDescent="0.35">
      <c r="A25" s="94"/>
      <c r="B25" s="35" t="s">
        <v>98</v>
      </c>
      <c r="C25" s="30">
        <v>0</v>
      </c>
    </row>
    <row r="26" spans="1:9" ht="29.15" customHeight="1" x14ac:dyDescent="0.35">
      <c r="A26" s="94"/>
      <c r="B26" s="35" t="s">
        <v>100</v>
      </c>
      <c r="C26" s="30">
        <v>0</v>
      </c>
    </row>
    <row r="27" spans="1:9" x14ac:dyDescent="0.35">
      <c r="A27" s="94"/>
      <c r="B27" s="100" t="s">
        <v>122</v>
      </c>
      <c r="C27" s="101"/>
    </row>
    <row r="28" spans="1:9" x14ac:dyDescent="0.35">
      <c r="A28" s="94"/>
      <c r="B28" s="35" t="s">
        <v>131</v>
      </c>
      <c r="C28" s="30">
        <v>0</v>
      </c>
    </row>
    <row r="29" spans="1:9" x14ac:dyDescent="0.35">
      <c r="A29" s="94"/>
      <c r="B29" s="35" t="s">
        <v>54</v>
      </c>
      <c r="C29" s="30"/>
    </row>
    <row r="30" spans="1:9" x14ac:dyDescent="0.35">
      <c r="A30" s="94"/>
      <c r="B30" s="35" t="s">
        <v>55</v>
      </c>
      <c r="C30" s="30">
        <v>0</v>
      </c>
    </row>
    <row r="31" spans="1:9" x14ac:dyDescent="0.35">
      <c r="A31" s="94"/>
      <c r="B31" s="100" t="s">
        <v>123</v>
      </c>
      <c r="C31" s="101"/>
    </row>
    <row r="32" spans="1:9" x14ac:dyDescent="0.35">
      <c r="A32" s="94"/>
      <c r="B32" s="35"/>
      <c r="C32" s="30"/>
    </row>
    <row r="33" spans="1:3" x14ac:dyDescent="0.35">
      <c r="A33" s="94"/>
      <c r="B33" s="35" t="s">
        <v>54</v>
      </c>
      <c r="C33" s="30">
        <v>0</v>
      </c>
    </row>
    <row r="34" spans="1:3" x14ac:dyDescent="0.35">
      <c r="A34" s="94"/>
      <c r="B34" s="35" t="s">
        <v>55</v>
      </c>
      <c r="C34" s="30">
        <v>0</v>
      </c>
    </row>
    <row r="35" spans="1:3" x14ac:dyDescent="0.35">
      <c r="A35" s="94"/>
      <c r="B35" s="100" t="s">
        <v>114</v>
      </c>
      <c r="C35" s="101"/>
    </row>
    <row r="36" spans="1:3" x14ac:dyDescent="0.35">
      <c r="A36" s="94"/>
      <c r="B36" s="35" t="s">
        <v>126</v>
      </c>
      <c r="C36" s="31">
        <v>1</v>
      </c>
    </row>
    <row r="37" spans="1:3" x14ac:dyDescent="0.35">
      <c r="A37" s="94"/>
      <c r="B37" s="35" t="s">
        <v>115</v>
      </c>
      <c r="C37" s="32">
        <v>0</v>
      </c>
    </row>
    <row r="38" spans="1:3" x14ac:dyDescent="0.35">
      <c r="A38" s="94"/>
      <c r="B38" s="35" t="s">
        <v>172</v>
      </c>
      <c r="C38" s="32"/>
    </row>
    <row r="39" spans="1:3" x14ac:dyDescent="0.35">
      <c r="A39" s="94"/>
      <c r="B39" s="35" t="s">
        <v>130</v>
      </c>
      <c r="C39" s="31">
        <v>1</v>
      </c>
    </row>
    <row r="40" spans="1:3" x14ac:dyDescent="0.35">
      <c r="A40" s="47" t="s">
        <v>65</v>
      </c>
      <c r="B40" s="97">
        <f>IFERROR(B20*(VLOOKUP(B18,E15:F17,2,0)),16666)</f>
        <v>0</v>
      </c>
      <c r="C40" s="97"/>
    </row>
    <row r="41" spans="1:3" ht="93" customHeight="1" x14ac:dyDescent="0.35">
      <c r="A41" s="34" t="s">
        <v>124</v>
      </c>
      <c r="B41" s="98"/>
      <c r="C41" s="99"/>
    </row>
    <row r="42" spans="1:3" ht="211.5" customHeight="1" x14ac:dyDescent="0.35">
      <c r="A42" s="34" t="s">
        <v>66</v>
      </c>
      <c r="B42" s="113"/>
      <c r="C42" s="114"/>
    </row>
    <row r="45" spans="1:3" ht="26" x14ac:dyDescent="0.35">
      <c r="A45" s="106" t="s">
        <v>173</v>
      </c>
      <c r="B45" s="106"/>
      <c r="C45" s="106"/>
    </row>
    <row r="46" spans="1:3" x14ac:dyDescent="0.35">
      <c r="A46" s="107" t="s">
        <v>174</v>
      </c>
      <c r="B46" s="107"/>
      <c r="C46" s="107"/>
    </row>
    <row r="47" spans="1:3" x14ac:dyDescent="0.35">
      <c r="A47" s="48" t="s">
        <v>175</v>
      </c>
      <c r="B47" s="48" t="s">
        <v>176</v>
      </c>
      <c r="C47" s="49" t="s">
        <v>177</v>
      </c>
    </row>
    <row r="48" spans="1:3" x14ac:dyDescent="0.35">
      <c r="A48" s="50" t="s">
        <v>178</v>
      </c>
      <c r="B48" s="51" t="s">
        <v>27</v>
      </c>
      <c r="C48" s="50" t="s">
        <v>179</v>
      </c>
    </row>
    <row r="49" spans="1:3" ht="37.5" x14ac:dyDescent="0.35">
      <c r="A49" s="50" t="s">
        <v>180</v>
      </c>
      <c r="B49" s="51" t="s">
        <v>27</v>
      </c>
      <c r="C49" s="50" t="s">
        <v>181</v>
      </c>
    </row>
    <row r="50" spans="1:3" ht="25" x14ac:dyDescent="0.35">
      <c r="A50" s="50" t="s">
        <v>182</v>
      </c>
      <c r="B50" s="51" t="s">
        <v>27</v>
      </c>
      <c r="C50" s="50" t="s">
        <v>183</v>
      </c>
    </row>
    <row r="51" spans="1:3" x14ac:dyDescent="0.35">
      <c r="A51" s="50" t="s">
        <v>184</v>
      </c>
      <c r="B51" s="51" t="s">
        <v>27</v>
      </c>
      <c r="C51" s="50" t="s">
        <v>185</v>
      </c>
    </row>
    <row r="52" spans="1:3" x14ac:dyDescent="0.35">
      <c r="A52" s="50" t="s">
        <v>186</v>
      </c>
      <c r="B52" s="51" t="s">
        <v>27</v>
      </c>
      <c r="C52" s="52"/>
    </row>
    <row r="53" spans="1:3" x14ac:dyDescent="0.35">
      <c r="A53" s="50" t="s">
        <v>187</v>
      </c>
      <c r="B53" s="51"/>
      <c r="C53" s="50" t="s">
        <v>188</v>
      </c>
    </row>
    <row r="54" spans="1:3" ht="25" x14ac:dyDescent="0.35">
      <c r="A54" s="50" t="s">
        <v>189</v>
      </c>
      <c r="B54" s="51" t="s">
        <v>27</v>
      </c>
      <c r="C54" s="50" t="s">
        <v>190</v>
      </c>
    </row>
    <row r="55" spans="1:3" x14ac:dyDescent="0.35">
      <c r="A55" s="50" t="s">
        <v>191</v>
      </c>
      <c r="B55" s="51" t="s">
        <v>27</v>
      </c>
      <c r="C55" s="52" t="s">
        <v>192</v>
      </c>
    </row>
    <row r="56" spans="1:3" ht="25" x14ac:dyDescent="0.35">
      <c r="A56" s="50" t="s">
        <v>193</v>
      </c>
      <c r="B56" s="51" t="s">
        <v>27</v>
      </c>
      <c r="C56" s="52" t="s">
        <v>194</v>
      </c>
    </row>
    <row r="57" spans="1:3" ht="25" x14ac:dyDescent="0.35">
      <c r="A57" s="50" t="s">
        <v>195</v>
      </c>
      <c r="B57" s="51" t="s">
        <v>27</v>
      </c>
      <c r="C57" s="52" t="s">
        <v>196</v>
      </c>
    </row>
  </sheetData>
  <sheetProtection algorithmName="SHA-512" hashValue="izcEYKcLkKiYmBBfMLzkPdVBffGX+AGsESYuWyozt6kZuWhl/NRW7hfZRQ8qdhVYANag/8IIJl0zLk8Lp3KTgA==" saltValue="2btH4XpP+7N1UhZtnyJ3XQ==" spinCount="100000" sheet="1" objects="1" scenarios="1"/>
  <mergeCells count="27">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 ref="A22:A39"/>
    <mergeCell ref="B18:C18"/>
    <mergeCell ref="B20:C20"/>
    <mergeCell ref="B41:C41"/>
    <mergeCell ref="B31:C31"/>
    <mergeCell ref="B35:C35"/>
    <mergeCell ref="B40:C40"/>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9" sqref="B9:C9"/>
    </sheetView>
  </sheetViews>
  <sheetFormatPr baseColWidth="10" defaultColWidth="0" defaultRowHeight="14.5" x14ac:dyDescent="0.35"/>
  <cols>
    <col min="1" max="1" width="37" customWidth="1"/>
    <col min="2" max="2" width="11.453125" customWidth="1"/>
    <col min="3" max="3" width="94.453125" customWidth="1"/>
    <col min="4" max="16384" width="11.453125" hidden="1"/>
  </cols>
  <sheetData>
    <row r="1" spans="1:3" ht="26" x14ac:dyDescent="0.35">
      <c r="A1" s="90" t="s">
        <v>67</v>
      </c>
      <c r="B1" s="90"/>
      <c r="C1" s="90"/>
    </row>
    <row r="2" spans="1:3" x14ac:dyDescent="0.35">
      <c r="A2" s="20" t="s">
        <v>11</v>
      </c>
      <c r="B2" s="80" t="str">
        <f>'AUTOS NOTA 324-478'!B2:C2</f>
        <v xml:space="preserve">SINIESTRO   LEGIS </v>
      </c>
      <c r="C2" s="81"/>
    </row>
    <row r="3" spans="1:3" x14ac:dyDescent="0.35">
      <c r="A3" s="5" t="s">
        <v>1</v>
      </c>
      <c r="B3" s="55" t="str">
        <f>'AUTOS  NOTA 322'!B2:C2</f>
        <v>11001334306220230013200</v>
      </c>
      <c r="C3" s="55"/>
    </row>
    <row r="4" spans="1:3" x14ac:dyDescent="0.35">
      <c r="A4" s="5" t="s">
        <v>2</v>
      </c>
      <c r="B4" s="55" t="str">
        <f>'AUTOS  NOTA 322'!B3:C3</f>
        <v>Juzgado Sesenta y Dos Administrativo del Circuito Judicial de Bogotá Sección Tercera</v>
      </c>
      <c r="C4" s="55"/>
    </row>
    <row r="5" spans="1:3" x14ac:dyDescent="0.35">
      <c r="A5" s="5" t="s">
        <v>3</v>
      </c>
      <c r="B5" s="55" t="str">
        <f>'AUTOS  NOTA 322'!B4:C4</f>
        <v>Bogotá Distrito Capital - Secretaría Distrital de Movilidad, Instituto de Desarrollo Urbano – IDU, José Gabriel Fabio Trujillo, Jiménez Martha Quitián Rincón, Mapfre Seguros Generales de Colombia.</v>
      </c>
      <c r="C5" s="55"/>
    </row>
    <row r="6" spans="1:3" ht="15" customHeight="1" x14ac:dyDescent="0.35">
      <c r="A6" s="5" t="s">
        <v>4</v>
      </c>
      <c r="B6" s="55" t="str">
        <f>'AUTOS  NOTA 322'!B5:C5</f>
        <v>Karen Tatiana Moreno Tocasuche, en calidad de hermana de la víctima, y Sonia Moreno Tocasuche, en calidad de madre de la víctima.</v>
      </c>
      <c r="C6" s="55"/>
    </row>
    <row r="7" spans="1:3" ht="15" customHeight="1" x14ac:dyDescent="0.35">
      <c r="A7" s="5" t="s">
        <v>5</v>
      </c>
      <c r="B7" s="55" t="str">
        <f>'AUTOS  NOTA 322'!B6:C6</f>
        <v>LLAMADA EN GARANTIA</v>
      </c>
      <c r="C7" s="55"/>
    </row>
    <row r="8" spans="1:3" ht="15" customHeight="1" x14ac:dyDescent="0.35">
      <c r="A8" s="29" t="s">
        <v>101</v>
      </c>
      <c r="B8" s="55" t="str">
        <f>'AUTOS  NOTA 322'!B7:C8</f>
        <v>Andrés Felipe Suesca Moreno</v>
      </c>
      <c r="C8" s="55"/>
    </row>
    <row r="9" spans="1:3" ht="19" customHeight="1" x14ac:dyDescent="0.35">
      <c r="A9" s="5" t="s">
        <v>102</v>
      </c>
      <c r="B9" s="55"/>
      <c r="C9" s="55"/>
    </row>
    <row r="10" spans="1:3" x14ac:dyDescent="0.35">
      <c r="A10" s="7" t="s">
        <v>64</v>
      </c>
      <c r="B10" s="117">
        <f>'AUTOS NOTA 324-478'!B20:C20</f>
        <v>0</v>
      </c>
      <c r="C10" s="117"/>
    </row>
    <row r="11" spans="1:3" x14ac:dyDescent="0.35">
      <c r="A11" s="7" t="s">
        <v>116</v>
      </c>
      <c r="B11" s="118">
        <f>'AUTOS NOTA 324-478'!B40:C40</f>
        <v>0</v>
      </c>
      <c r="C11" s="55"/>
    </row>
    <row r="12" spans="1:3" ht="29" x14ac:dyDescent="0.35">
      <c r="A12" s="7" t="s">
        <v>68</v>
      </c>
      <c r="B12" s="115"/>
      <c r="C12" s="116"/>
    </row>
    <row r="13" spans="1:3" ht="43.5" x14ac:dyDescent="0.35">
      <c r="A13" s="5" t="s">
        <v>69</v>
      </c>
      <c r="B13" s="55"/>
      <c r="C13" s="55"/>
    </row>
    <row r="14" spans="1:3" ht="43.5" x14ac:dyDescent="0.35">
      <c r="A14" s="5" t="s">
        <v>70</v>
      </c>
      <c r="B14" s="55"/>
      <c r="C14" s="55"/>
    </row>
    <row r="15" spans="1:3" x14ac:dyDescent="0.35">
      <c r="A15" s="5" t="s">
        <v>71</v>
      </c>
      <c r="B15" s="6"/>
      <c r="C15" s="6"/>
    </row>
    <row r="16" spans="1:3" x14ac:dyDescent="0.35">
      <c r="A16" s="7" t="s">
        <v>72</v>
      </c>
      <c r="B16" s="55"/>
      <c r="C16" s="55"/>
    </row>
    <row r="17" spans="1:3" x14ac:dyDescent="0.35">
      <c r="A17" s="6" t="s">
        <v>73</v>
      </c>
      <c r="B17" s="116"/>
      <c r="C17" s="116"/>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5"/>
  <sheetViews>
    <sheetView workbookViewId="0">
      <selection activeCell="B10" sqref="B10:C10"/>
    </sheetView>
  </sheetViews>
  <sheetFormatPr baseColWidth="10" defaultColWidth="0" defaultRowHeight="14.5" x14ac:dyDescent="0.35"/>
  <cols>
    <col min="1" max="1" width="54.453125" customWidth="1"/>
    <col min="2" max="2" width="23.453125" customWidth="1"/>
    <col min="3" max="3" width="98.81640625" customWidth="1"/>
    <col min="4" max="8" width="0" hidden="1" customWidth="1"/>
    <col min="9" max="16384" width="11.453125" hidden="1"/>
  </cols>
  <sheetData>
    <row r="1" spans="1:3" ht="26" x14ac:dyDescent="0.35">
      <c r="A1" s="90" t="s">
        <v>132</v>
      </c>
      <c r="B1" s="90"/>
      <c r="C1" s="90"/>
    </row>
    <row r="2" spans="1:3" x14ac:dyDescent="0.35">
      <c r="A2" s="40" t="s">
        <v>11</v>
      </c>
      <c r="B2" s="80" t="str">
        <f>'[2]AUTOS NOTA 321'!B2:C2</f>
        <v xml:space="preserve">SINIESTRO   LEGIS </v>
      </c>
      <c r="C2" s="81"/>
    </row>
    <row r="3" spans="1:3" x14ac:dyDescent="0.35">
      <c r="A3" s="5" t="s">
        <v>1</v>
      </c>
      <c r="B3" s="55" t="str">
        <f>'[3]GENERALES NOTA 322'!B2:C2</f>
        <v xml:space="preserve">Radicado </v>
      </c>
      <c r="C3" s="55"/>
    </row>
    <row r="4" spans="1:3" x14ac:dyDescent="0.35">
      <c r="A4" s="5" t="s">
        <v>2</v>
      </c>
      <c r="B4" s="55" t="str">
        <f>'[3]GENERALES NOTA 322'!B3:C3</f>
        <v>JUZGADO</v>
      </c>
      <c r="C4" s="55"/>
    </row>
    <row r="5" spans="1:3" x14ac:dyDescent="0.35">
      <c r="A5" s="5" t="s">
        <v>3</v>
      </c>
      <c r="B5" s="55" t="str">
        <f>'[3]GENERALES NOTA 322'!B4:C4</f>
        <v xml:space="preserve">NOMBRE Y APELLIDOS DE  LOS DEMANDADOS </v>
      </c>
      <c r="C5" s="55"/>
    </row>
    <row r="6" spans="1:3" x14ac:dyDescent="0.35">
      <c r="A6" s="5" t="s">
        <v>4</v>
      </c>
      <c r="B6" s="55" t="str">
        <f>'[3]GENERALES NOTA 322'!B5:C5</f>
        <v>COLOCAR LOS NOMBRES Y APELLIDOS, SU CALIDAD (HERMANO, HIJO ETC)  PARA LOS CONYUGES E HIJOS COLOCAR LA FECHA DE NACIMIENTO.</v>
      </c>
      <c r="C6" s="55"/>
    </row>
    <row r="7" spans="1:3" x14ac:dyDescent="0.35">
      <c r="A7" s="5" t="s">
        <v>5</v>
      </c>
      <c r="B7" s="55" t="str">
        <f>'[3]GENERALES NOTA 322'!B6:C6</f>
        <v>LLAMADA EN GARANTIA</v>
      </c>
      <c r="C7" s="55"/>
    </row>
    <row r="8" spans="1:3" x14ac:dyDescent="0.35">
      <c r="A8" s="5" t="s">
        <v>102</v>
      </c>
      <c r="B8" s="55" t="str">
        <f>'[3]GENERALES NOTA 325'!B8:C8</f>
        <v>PROBABLE GENERALES</v>
      </c>
      <c r="C8" s="55"/>
    </row>
    <row r="9" spans="1:3" x14ac:dyDescent="0.35">
      <c r="A9" s="7" t="s">
        <v>64</v>
      </c>
      <c r="B9" s="117">
        <f>'[3]GENERALES  NOTA 324 -478'!B17:C17</f>
        <v>100000000</v>
      </c>
      <c r="C9" s="117"/>
    </row>
    <row r="10" spans="1:3" x14ac:dyDescent="0.35">
      <c r="A10" s="5" t="s">
        <v>133</v>
      </c>
      <c r="B10" s="120">
        <v>0</v>
      </c>
      <c r="C10" s="120"/>
    </row>
    <row r="11" spans="1:3" x14ac:dyDescent="0.35">
      <c r="A11" s="5" t="s">
        <v>134</v>
      </c>
      <c r="B11" s="55"/>
      <c r="C11" s="55"/>
    </row>
    <row r="12" spans="1:3" x14ac:dyDescent="0.35">
      <c r="A12" s="5" t="s">
        <v>135</v>
      </c>
      <c r="B12" s="55"/>
      <c r="C12" s="55"/>
    </row>
    <row r="13" spans="1:3" x14ac:dyDescent="0.35">
      <c r="A13" s="5" t="s">
        <v>136</v>
      </c>
      <c r="B13" s="119"/>
      <c r="C13" s="119"/>
    </row>
    <row r="14" spans="1:3" x14ac:dyDescent="0.35">
      <c r="A14" s="5" t="s">
        <v>137</v>
      </c>
      <c r="B14" s="55"/>
      <c r="C14" s="55"/>
    </row>
    <row r="20" spans="4:8" x14ac:dyDescent="0.35">
      <c r="D20" t="str">
        <f t="shared" ref="D20:H23" si="0">UPPER(D18)</f>
        <v/>
      </c>
      <c r="E20" t="str">
        <f t="shared" si="0"/>
        <v/>
      </c>
      <c r="F20" t="str">
        <f t="shared" si="0"/>
        <v/>
      </c>
      <c r="G20" t="str">
        <f t="shared" si="0"/>
        <v/>
      </c>
      <c r="H20" t="str">
        <f t="shared" si="0"/>
        <v/>
      </c>
    </row>
    <row r="21" spans="4:8" x14ac:dyDescent="0.35">
      <c r="D21" t="str">
        <f t="shared" si="0"/>
        <v/>
      </c>
      <c r="E21" t="str">
        <f t="shared" si="0"/>
        <v/>
      </c>
      <c r="F21" t="str">
        <f t="shared" si="0"/>
        <v/>
      </c>
      <c r="G21" t="str">
        <f t="shared" si="0"/>
        <v/>
      </c>
      <c r="H21" t="str">
        <f t="shared" si="0"/>
        <v/>
      </c>
    </row>
    <row r="22" spans="4:8" x14ac:dyDescent="0.35">
      <c r="D22" t="str">
        <f t="shared" si="0"/>
        <v/>
      </c>
      <c r="E22" t="str">
        <f t="shared" si="0"/>
        <v/>
      </c>
      <c r="F22" t="str">
        <f t="shared" si="0"/>
        <v/>
      </c>
      <c r="G22" t="str">
        <f t="shared" si="0"/>
        <v/>
      </c>
      <c r="H22" t="str">
        <f t="shared" si="0"/>
        <v/>
      </c>
    </row>
    <row r="23" spans="4:8" x14ac:dyDescent="0.35">
      <c r="D23" t="str">
        <f>UPPER(D21)</f>
        <v/>
      </c>
      <c r="E23" t="str">
        <f t="shared" si="0"/>
        <v/>
      </c>
      <c r="F23" t="str">
        <f t="shared" si="0"/>
        <v/>
      </c>
      <c r="G23" t="str">
        <f t="shared" si="0"/>
        <v/>
      </c>
      <c r="H23" t="str">
        <f t="shared" si="0"/>
        <v/>
      </c>
    </row>
    <row r="24" spans="4:8" x14ac:dyDescent="0.35">
      <c r="D24" t="str">
        <f t="shared" ref="D24:H25" si="1">UPPER(D22)</f>
        <v/>
      </c>
      <c r="E24" t="str">
        <f t="shared" si="1"/>
        <v/>
      </c>
      <c r="F24" t="str">
        <f t="shared" si="1"/>
        <v/>
      </c>
      <c r="G24" t="str">
        <f t="shared" si="1"/>
        <v/>
      </c>
      <c r="H24" t="str">
        <f t="shared" si="1"/>
        <v/>
      </c>
    </row>
    <row r="25" spans="4:8" x14ac:dyDescent="0.35">
      <c r="D25" t="str">
        <f t="shared" si="1"/>
        <v/>
      </c>
      <c r="E25" t="str">
        <f t="shared" si="1"/>
        <v/>
      </c>
      <c r="F25" t="str">
        <f t="shared" si="1"/>
        <v/>
      </c>
      <c r="G25" t="str">
        <f t="shared" si="1"/>
        <v/>
      </c>
      <c r="H25" t="str">
        <f t="shared" si="1"/>
        <v/>
      </c>
    </row>
  </sheetData>
  <mergeCells count="14">
    <mergeCell ref="B13:C13"/>
    <mergeCell ref="B14:C14"/>
    <mergeCell ref="B7:C7"/>
    <mergeCell ref="B8:C8"/>
    <mergeCell ref="B9:C9"/>
    <mergeCell ref="B10:C10"/>
    <mergeCell ref="B11:C11"/>
    <mergeCell ref="B12:C12"/>
    <mergeCell ref="B6:C6"/>
    <mergeCell ref="A1:C1"/>
    <mergeCell ref="B2:C2"/>
    <mergeCell ref="B3:C3"/>
    <mergeCell ref="B4:C4"/>
    <mergeCell ref="B5:C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zoomScale="85" zoomScaleNormal="85" workbookViewId="0">
      <selection activeCell="B10" sqref="B10:C10"/>
    </sheetView>
  </sheetViews>
  <sheetFormatPr baseColWidth="10" defaultColWidth="0" defaultRowHeight="14.5" x14ac:dyDescent="0.35"/>
  <cols>
    <col min="1" max="1" width="72.81640625" customWidth="1"/>
    <col min="2" max="2" width="39.81640625" customWidth="1"/>
    <col min="3" max="3" width="96.26953125" customWidth="1"/>
    <col min="4" max="16384" width="11.453125" hidden="1"/>
  </cols>
  <sheetData>
    <row r="1" spans="1:6" ht="26" x14ac:dyDescent="0.35">
      <c r="A1" s="90" t="s">
        <v>138</v>
      </c>
      <c r="B1" s="90"/>
      <c r="C1" s="90"/>
    </row>
    <row r="2" spans="1:6" x14ac:dyDescent="0.35">
      <c r="A2" s="20" t="s">
        <v>11</v>
      </c>
      <c r="B2" s="80" t="str">
        <f>'[2]AUTOS NOTA 321'!B2:C2</f>
        <v xml:space="preserve">SINIESTRO   LEGIS </v>
      </c>
      <c r="C2" s="81"/>
    </row>
    <row r="3" spans="1:6" x14ac:dyDescent="0.35">
      <c r="A3" s="5" t="s">
        <v>1</v>
      </c>
      <c r="B3" s="55" t="str">
        <f>'[3]GENERALES NOTA 322'!B2:C2</f>
        <v xml:space="preserve">Radicado </v>
      </c>
      <c r="C3" s="55"/>
    </row>
    <row r="4" spans="1:6" x14ac:dyDescent="0.35">
      <c r="A4" s="5" t="s">
        <v>2</v>
      </c>
      <c r="B4" s="55" t="str">
        <f>'[3]GENERALES NOTA 322'!B3:C3</f>
        <v>JUZGADO</v>
      </c>
      <c r="C4" s="55"/>
    </row>
    <row r="5" spans="1:6" x14ac:dyDescent="0.35">
      <c r="A5" s="5" t="s">
        <v>3</v>
      </c>
      <c r="B5" s="55" t="str">
        <f>'[3]GENERALES NOTA 322'!B4:C4</f>
        <v xml:space="preserve">NOMBRE Y APELLIDOS DE  LOS DEMANDADOS </v>
      </c>
      <c r="C5" s="55"/>
    </row>
    <row r="6" spans="1:6" x14ac:dyDescent="0.35">
      <c r="A6" s="5" t="s">
        <v>4</v>
      </c>
      <c r="B6" s="55" t="str">
        <f>'[3]GENERALES NOTA 322'!B5:C5</f>
        <v>COLOCAR LOS NOMBRES Y APELLIDOS, SU CALIDAD (HERMANO, HIJO ETC)  PARA LOS CONYUGES E HIJOS COLOCAR LA FECHA DE NACIMIENTO.</v>
      </c>
      <c r="C6" s="55"/>
    </row>
    <row r="7" spans="1:6" x14ac:dyDescent="0.35">
      <c r="A7" s="5" t="s">
        <v>5</v>
      </c>
      <c r="B7" s="55" t="str">
        <f>'[3]GENERALES NOTA 322'!B6:C6</f>
        <v>LLAMADA EN GARANTIA</v>
      </c>
      <c r="C7" s="55"/>
    </row>
    <row r="8" spans="1:6" x14ac:dyDescent="0.35">
      <c r="A8" s="5" t="s">
        <v>139</v>
      </c>
      <c r="B8" s="55" t="str">
        <f>'[3]GENERALES NOTA 325'!B8:C8</f>
        <v>PROBABLE GENERALES</v>
      </c>
      <c r="C8" s="55"/>
    </row>
    <row r="9" spans="1:6" x14ac:dyDescent="0.35">
      <c r="A9" s="5" t="s">
        <v>140</v>
      </c>
      <c r="B9" s="55"/>
      <c r="C9" s="55"/>
    </row>
    <row r="10" spans="1:6" ht="111" customHeight="1" x14ac:dyDescent="0.35">
      <c r="A10" s="5" t="s">
        <v>141</v>
      </c>
      <c r="B10" s="55"/>
      <c r="C10" s="55"/>
    </row>
    <row r="11" spans="1:6" ht="21" customHeight="1" x14ac:dyDescent="0.35">
      <c r="A11" s="121"/>
      <c r="B11" s="121"/>
      <c r="C11" s="121"/>
      <c r="E11" t="s">
        <v>57</v>
      </c>
      <c r="F11" s="22">
        <v>0.7</v>
      </c>
    </row>
    <row r="12" spans="1:6" hidden="1" x14ac:dyDescent="0.35">
      <c r="A12" s="122"/>
      <c r="B12" s="122"/>
      <c r="C12" s="122"/>
      <c r="E12" t="s">
        <v>59</v>
      </c>
      <c r="F12" s="23">
        <v>0.3</v>
      </c>
    </row>
    <row r="13" spans="1:6" ht="18.5" x14ac:dyDescent="0.35">
      <c r="A13" s="123" t="s">
        <v>142</v>
      </c>
      <c r="B13" s="123"/>
      <c r="C13" s="123"/>
    </row>
    <row r="14" spans="1:6" x14ac:dyDescent="0.35">
      <c r="A14" s="37" t="s">
        <v>60</v>
      </c>
      <c r="B14" s="95" t="s">
        <v>61</v>
      </c>
      <c r="C14" s="96"/>
    </row>
    <row r="15" spans="1:6" ht="29" x14ac:dyDescent="0.35">
      <c r="A15" s="21" t="s">
        <v>63</v>
      </c>
      <c r="B15" s="124">
        <f>((C17+C18+C20+C21+C25+C23+C27+C29+C24+C28)-C32)*C31*C33</f>
        <v>1000000000</v>
      </c>
      <c r="C15" s="124"/>
    </row>
    <row r="16" spans="1:6" x14ac:dyDescent="0.35">
      <c r="A16" s="7" t="s">
        <v>64</v>
      </c>
      <c r="B16" s="125" t="s">
        <v>53</v>
      </c>
      <c r="C16" s="126"/>
    </row>
    <row r="17" spans="1:3" x14ac:dyDescent="0.35">
      <c r="A17" s="93"/>
      <c r="B17" s="35" t="s">
        <v>54</v>
      </c>
      <c r="C17" s="30">
        <v>1000000000</v>
      </c>
    </row>
    <row r="18" spans="1:3" x14ac:dyDescent="0.35">
      <c r="A18" s="94"/>
      <c r="B18" s="35" t="s">
        <v>55</v>
      </c>
      <c r="C18" s="30">
        <v>0</v>
      </c>
    </row>
    <row r="19" spans="1:3" x14ac:dyDescent="0.35">
      <c r="A19" s="94"/>
      <c r="B19" s="100" t="s">
        <v>56</v>
      </c>
      <c r="C19" s="101"/>
    </row>
    <row r="20" spans="1:3" x14ac:dyDescent="0.35">
      <c r="A20" s="94"/>
      <c r="B20" s="35" t="s">
        <v>98</v>
      </c>
      <c r="C20" s="30">
        <v>0</v>
      </c>
    </row>
    <row r="21" spans="1:3" ht="29" x14ac:dyDescent="0.35">
      <c r="A21" s="94"/>
      <c r="B21" s="35" t="s">
        <v>100</v>
      </c>
      <c r="C21" s="30">
        <v>0</v>
      </c>
    </row>
    <row r="22" spans="1:3" x14ac:dyDescent="0.35">
      <c r="A22" s="94"/>
      <c r="B22" s="100" t="s">
        <v>122</v>
      </c>
      <c r="C22" s="101"/>
    </row>
    <row r="23" spans="1:3" x14ac:dyDescent="0.35">
      <c r="A23" s="94"/>
      <c r="B23" s="35" t="s">
        <v>131</v>
      </c>
      <c r="C23" s="30">
        <v>0</v>
      </c>
    </row>
    <row r="24" spans="1:3" x14ac:dyDescent="0.35">
      <c r="A24" s="94"/>
      <c r="B24" s="35" t="s">
        <v>54</v>
      </c>
      <c r="C24" s="30">
        <v>0</v>
      </c>
    </row>
    <row r="25" spans="1:3" x14ac:dyDescent="0.35">
      <c r="A25" s="94"/>
      <c r="B25" s="35" t="s">
        <v>55</v>
      </c>
      <c r="C25" s="30">
        <v>0</v>
      </c>
    </row>
    <row r="26" spans="1:3" x14ac:dyDescent="0.35">
      <c r="A26" s="94"/>
      <c r="B26" s="100" t="s">
        <v>123</v>
      </c>
      <c r="C26" s="101"/>
    </row>
    <row r="27" spans="1:3" x14ac:dyDescent="0.35">
      <c r="A27" s="94"/>
      <c r="B27" s="35"/>
      <c r="C27" s="30"/>
    </row>
    <row r="28" spans="1:3" x14ac:dyDescent="0.35">
      <c r="A28" s="94"/>
      <c r="B28" s="35" t="s">
        <v>54</v>
      </c>
      <c r="C28" s="30">
        <v>0</v>
      </c>
    </row>
    <row r="29" spans="1:3" x14ac:dyDescent="0.35">
      <c r="A29" s="94"/>
      <c r="B29" s="35" t="s">
        <v>55</v>
      </c>
      <c r="C29" s="30">
        <v>0</v>
      </c>
    </row>
    <row r="30" spans="1:3" x14ac:dyDescent="0.35">
      <c r="A30" s="94"/>
      <c r="B30" s="100" t="s">
        <v>114</v>
      </c>
      <c r="C30" s="101"/>
    </row>
    <row r="31" spans="1:3" x14ac:dyDescent="0.35">
      <c r="A31" s="94"/>
      <c r="B31" s="35" t="s">
        <v>126</v>
      </c>
      <c r="C31" s="31">
        <v>1</v>
      </c>
    </row>
    <row r="32" spans="1:3" x14ac:dyDescent="0.35">
      <c r="A32" s="94"/>
      <c r="B32" s="35" t="s">
        <v>115</v>
      </c>
      <c r="C32" s="32">
        <v>0</v>
      </c>
    </row>
    <row r="33" spans="1:3" x14ac:dyDescent="0.35">
      <c r="A33" s="94"/>
      <c r="B33" s="35" t="s">
        <v>130</v>
      </c>
      <c r="C33" s="31">
        <v>1</v>
      </c>
    </row>
    <row r="34" spans="1:3" x14ac:dyDescent="0.35">
      <c r="A34" s="24" t="s">
        <v>65</v>
      </c>
      <c r="B34" s="97">
        <f>IFERROR(B15*(VLOOKUP(B14,E11:F13,2,0)),16666)</f>
        <v>16666</v>
      </c>
      <c r="C34" s="97"/>
    </row>
  </sheetData>
  <mergeCells count="21">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 ref="B6:C6"/>
    <mergeCell ref="A1:C1"/>
    <mergeCell ref="B2:C2"/>
    <mergeCell ref="B3:C3"/>
    <mergeCell ref="B4:C4"/>
    <mergeCell ref="B5:C5"/>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baseColWidth="10" defaultColWidth="11.453125" defaultRowHeight="14.5" x14ac:dyDescent="0.35"/>
  <cols>
    <col min="4" max="4" width="20.1796875" bestFit="1" customWidth="1"/>
    <col min="5" max="5" width="42.81640625" bestFit="1" customWidth="1"/>
    <col min="12" max="12" width="30.54296875" customWidth="1"/>
    <col min="13" max="13" width="16" customWidth="1"/>
  </cols>
  <sheetData>
    <row r="1" spans="1:15" x14ac:dyDescent="0.35">
      <c r="A1" s="9" t="s">
        <v>14</v>
      </c>
      <c r="B1" t="s">
        <v>17</v>
      </c>
      <c r="C1" s="9" t="s">
        <v>19</v>
      </c>
      <c r="D1" s="9" t="s">
        <v>74</v>
      </c>
      <c r="E1" s="3" t="s">
        <v>25</v>
      </c>
      <c r="F1" s="2" t="s">
        <v>57</v>
      </c>
      <c r="G1" s="4">
        <v>0</v>
      </c>
      <c r="H1" t="s">
        <v>6</v>
      </c>
      <c r="I1" t="s">
        <v>75</v>
      </c>
      <c r="K1" t="s">
        <v>103</v>
      </c>
      <c r="L1" s="28" t="s">
        <v>128</v>
      </c>
      <c r="M1" t="s">
        <v>76</v>
      </c>
      <c r="N1" t="s">
        <v>57</v>
      </c>
      <c r="O1" t="s">
        <v>117</v>
      </c>
    </row>
    <row r="2" spans="1:15" x14ac:dyDescent="0.35">
      <c r="A2" t="s">
        <v>76</v>
      </c>
      <c r="B2" t="s">
        <v>27</v>
      </c>
      <c r="C2" t="s">
        <v>77</v>
      </c>
      <c r="D2" s="2" t="s">
        <v>78</v>
      </c>
      <c r="E2" s="1" t="s">
        <v>79</v>
      </c>
      <c r="F2" s="2" t="s">
        <v>61</v>
      </c>
      <c r="G2" s="4">
        <v>0.7</v>
      </c>
      <c r="H2" t="s">
        <v>7</v>
      </c>
      <c r="I2" t="s">
        <v>80</v>
      </c>
      <c r="K2" t="s">
        <v>104</v>
      </c>
      <c r="L2" s="28" t="s">
        <v>105</v>
      </c>
      <c r="M2" t="s">
        <v>81</v>
      </c>
      <c r="N2" t="s">
        <v>59</v>
      </c>
      <c r="O2" t="s">
        <v>27</v>
      </c>
    </row>
    <row r="3" spans="1:15" x14ac:dyDescent="0.35">
      <c r="A3" t="s">
        <v>81</v>
      </c>
      <c r="C3" t="s">
        <v>82</v>
      </c>
      <c r="D3" s="2" t="s">
        <v>83</v>
      </c>
      <c r="E3" s="1" t="s">
        <v>84</v>
      </c>
      <c r="F3" s="2" t="s">
        <v>59</v>
      </c>
      <c r="G3" s="4">
        <v>0.3</v>
      </c>
      <c r="H3" t="s">
        <v>85</v>
      </c>
      <c r="I3" t="s">
        <v>86</v>
      </c>
      <c r="L3" s="28" t="s">
        <v>106</v>
      </c>
      <c r="M3" t="s">
        <v>87</v>
      </c>
      <c r="N3" t="s">
        <v>61</v>
      </c>
    </row>
    <row r="4" spans="1:15" x14ac:dyDescent="0.35">
      <c r="A4" t="s">
        <v>87</v>
      </c>
      <c r="C4" t="s">
        <v>20</v>
      </c>
      <c r="E4" s="1" t="s">
        <v>88</v>
      </c>
      <c r="H4" t="s">
        <v>89</v>
      </c>
      <c r="I4" t="s">
        <v>8</v>
      </c>
      <c r="L4" t="s">
        <v>107</v>
      </c>
    </row>
    <row r="5" spans="1:15" x14ac:dyDescent="0.35">
      <c r="A5" t="s">
        <v>90</v>
      </c>
      <c r="E5" s="1" t="s">
        <v>91</v>
      </c>
      <c r="H5" t="s">
        <v>92</v>
      </c>
      <c r="I5" t="s">
        <v>93</v>
      </c>
      <c r="L5" s="28" t="s">
        <v>108</v>
      </c>
    </row>
    <row r="6" spans="1:15" x14ac:dyDescent="0.35">
      <c r="E6" s="1" t="s">
        <v>94</v>
      </c>
      <c r="I6" t="s">
        <v>95</v>
      </c>
      <c r="L6" s="28" t="s">
        <v>129</v>
      </c>
    </row>
    <row r="7" spans="1:15" x14ac:dyDescent="0.35">
      <c r="E7" s="1" t="s">
        <v>96</v>
      </c>
      <c r="I7" t="s">
        <v>119</v>
      </c>
      <c r="L7" s="28" t="s">
        <v>109</v>
      </c>
    </row>
    <row r="8" spans="1:15" x14ac:dyDescent="0.35">
      <c r="E8" s="1" t="s">
        <v>97</v>
      </c>
      <c r="L8" s="28" t="s">
        <v>122</v>
      </c>
    </row>
    <row r="9" spans="1:15" x14ac:dyDescent="0.35">
      <c r="L9" s="28" t="s">
        <v>110</v>
      </c>
    </row>
    <row r="10" spans="1:15" x14ac:dyDescent="0.35">
      <c r="L10" s="28" t="s">
        <v>111</v>
      </c>
    </row>
    <row r="11" spans="1:15" x14ac:dyDescent="0.35">
      <c r="L11" s="28" t="s">
        <v>112</v>
      </c>
    </row>
    <row r="12" spans="1:15" x14ac:dyDescent="0.35">
      <c r="L12" s="28" t="s">
        <v>113</v>
      </c>
    </row>
    <row r="13" spans="1:15" x14ac:dyDescent="0.35">
      <c r="L13" s="28" t="s">
        <v>125</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Juan Pablo Calvo</cp:lastModifiedBy>
  <cp:revision/>
  <dcterms:created xsi:type="dcterms:W3CDTF">2020-12-07T14:41:17Z</dcterms:created>
  <dcterms:modified xsi:type="dcterms:W3CDTF">2024-11-25T15:11:25Z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