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afc4810c17523101/Escritorio/GHA/ALLIANZ/2023-00240 - ALEX CARDOZO Vs. ALLIANZ/"/>
    </mc:Choice>
  </mc:AlternateContent>
  <xr:revisionPtr revIDLastSave="7" documentId="8_{204A3866-CEE4-4B62-8091-7A6C8B83C5BB}" xr6:coauthVersionLast="47" xr6:coauthVersionMax="47" xr10:uidLastSave="{9FBDF3D4-C84E-480A-9C59-CF176F3E62DD}"/>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9" l="1"/>
  <c r="B20" i="8"/>
  <c r="B39" i="8" s="1"/>
  <c r="B10" i="9" l="1"/>
  <c r="B2" i="8" l="1"/>
  <c r="B2" i="9" s="1"/>
  <c r="B7" i="9" l="1"/>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<sst xmlns="http://schemas.openxmlformats.org/spreadsheetml/2006/main" count="240" uniqueCount="174">
  <si>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</si>
  <si>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</si>
  <si>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</si>
  <si>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</si>
  <si>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</si>
  <si>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</si>
  <si>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</si>
  <si>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</si>
  <si>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</si>
  <si>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</si>
  <si>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</si>
  <si>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</si>
  <si>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</si>
  <si>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</si>
  <si>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</si>
  <si>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</si>
  <si>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</si>
  <si>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</si>
  <si>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</si>
  <si>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</si>
  <si>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</si>
  <si>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</si>
  <si>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</si>
  <si>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</si>
  <si>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</si>
  <si>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</si>
  <si>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</si>
  <si>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</si>
  <si>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</si>
  <si>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</si>
  <si>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</si>
  <si>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</si>
  <si>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</si>
  <si>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</si>
  <si>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</si>
  <si>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</si>
  <si>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</si>
  <si>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</si>
  <si>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</si>
  <si>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</si>
  <si>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</si>
  <si>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</si>
  <si>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</si>
  <si>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</si>
  <si>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</si>
  <si>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</si>
  <si>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</si>
  <si>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</si>
  <si>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</si>
  <si>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</si>
  <si>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</si>
  <si>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</si>
  <si>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</si>
  <si>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</si>
  <si>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</si>
  <si>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</si>
  <si>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</si>
  <si>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</si>
  <si>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</si>
  <si>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</si>
  <si>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</si>
  <si>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</si>
  <si>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</si>
  <si>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</si>
  <si>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</si>
  <si>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</si>
  <si>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</si>
  <si>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</si>
  <si>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</si>
  <si>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</si>
  <si>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</si>
  <si>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</si>
  <si>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</si>
  <si>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</si>
  <si>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</si>
  <si>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</si>
  <si>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</si>
  <si>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</si>
  <si>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</si>
  <si>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</si>
  <si>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</si>
  <si>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</si>
  <si>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</si>
  <si>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</si>
  <si>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</si>
  <si>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</si>
  <si>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</si>
  <si>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</si>
  <si>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</si>
  <si>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</si>
  <si>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</si>
  <si>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</si>
  <si>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</si>
  <si>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</si>
  <si>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</si>
  <si>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</si>
  <si>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</si>
  <si>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</si>
  <si>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</si>
  <si>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</si>
  <si>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</si>
  <si>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</si>
  <si>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</si>
  <si>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</si>
  <si>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</si>
  <si>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</si>
  <si>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</si>
  <si>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</si>
  <si>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</si>
  <si>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</si>
  <si>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</si>
  <si>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</si>
  <si>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</si>
  <si>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</si>
  <si>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</si>
  <si>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</si>
  <si>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</si>
  <si>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</si>
  <si>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</si>
  <si>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</si>
  <si>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</si>
  <si>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</si>
  <si>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</si>
  <si>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</si>
  <si>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</si>
  <si>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</si>
  <si>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</si>
  <si>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</si>
  <si>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</si>
  <si>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</si>
  <si>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</si>
  <si>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</si>
  <si>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</si>
  <si>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</si>
  <si>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</si>
  <si>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</si>
  <si>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</si>
  <si>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</si>
  <si>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</si>
  <si>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</si>
  <si>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</si>
  <si>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</si>
  <si>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</si>
  <si>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</si>
  <si>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</si>
  <si>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</si>
  <si>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</si>
  <si>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</si>
  <si>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</si>
  <si>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</si>
  <si>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</si>
  <si>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</si>
  <si>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</si>
  <si>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</si>
  <si>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</si>
  <si>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110013103055-</t>
    </r>
    <r>
      <rPr>
        <b/>
        <u/>
        <sz val="11"/>
        <color theme="1"/>
        <rFont val="Calibri"/>
        <family val="2"/>
        <scheme val="minor"/>
      </rPr>
      <t>2023-00240</t>
    </r>
    <r>
      <rPr>
        <sz val="11"/>
        <color theme="1"/>
        <rFont val="Calibri"/>
        <family val="2"/>
        <scheme val="minor"/>
      </rPr>
      <t>-00</t>
    </r>
  </si>
  <si>
    <t>JUZGADO 55 CIVIL DEL CIRCUITO DE BOGOTÁ</t>
  </si>
  <si>
    <t>ALLIANZ SEGUROS S.A.</t>
  </si>
  <si>
    <t>ALEX CARDOZO ARIAS</t>
  </si>
  <si>
    <t>N/A</t>
  </si>
  <si>
    <t>FRS538</t>
  </si>
  <si>
    <t>022781976/0</t>
  </si>
  <si>
    <t>Duración: Desde las 00:00 horas del 14/11/2020 hasta las 24:00 horas del 13/11/2021.</t>
  </si>
  <si>
    <t>Valor Asegurado Hurto Vehiculo</t>
  </si>
  <si>
    <t>Daños Materiales</t>
  </si>
  <si>
    <t>SINIESTRO 107365007 - LEGIS APJ32199</t>
  </si>
  <si>
    <t>ALEX ATALIVAR CARDOZO ARIAS</t>
  </si>
  <si>
    <r>
      <rPr>
        <b/>
        <sz val="11"/>
        <color theme="1"/>
        <rFont val="Calibri"/>
        <family val="2"/>
        <scheme val="minor"/>
      </rPr>
      <t xml:space="preserve">1. </t>
    </r>
    <r>
      <rPr>
        <sz val="11"/>
        <color theme="1"/>
        <rFont val="Calibri"/>
        <family val="2"/>
        <scheme val="minor"/>
      </rPr>
      <t xml:space="preserve">Refiere el actor que el día 28 de Octubre de 2021, el automóvil de placas FRS538 (asegurado) de su propiedad, se encontraba en tenencia autorizada por el señor CESAR AGUSTIN CASTRO JIMENEZ, quien fue interceptado violentamente y despojado del automotor.
</t>
    </r>
    <r>
      <rPr>
        <b/>
        <sz val="11"/>
        <color theme="1"/>
        <rFont val="Calibri"/>
        <family val="2"/>
        <scheme val="minor"/>
      </rPr>
      <t xml:space="preserve">2. </t>
    </r>
    <r>
      <rPr>
        <sz val="11"/>
        <color theme="1"/>
        <rFont val="Calibri"/>
        <family val="2"/>
        <scheme val="minor"/>
      </rPr>
      <t xml:space="preserve">En razón de lo anterior, el demandante presentó la respectiva reclamación ante ALLIANZ SEGUROS S.A. y efectuó el traspaso del automotor a la Compañia Aseguradora.
</t>
    </r>
    <r>
      <rPr>
        <b/>
        <sz val="11"/>
        <color theme="1"/>
        <rFont val="Calibri"/>
        <family val="2"/>
        <scheme val="minor"/>
      </rPr>
      <t xml:space="preserve">3. </t>
    </r>
    <r>
      <rPr>
        <sz val="11"/>
        <color theme="1"/>
        <rFont val="Calibri"/>
        <family val="2"/>
        <scheme val="minor"/>
      </rPr>
      <t xml:space="preserve">A la fecha el actor no ha aceptado la oferta de la Compañia respecto a entregar un vehiculo nuevo cuyo valor comercial no supere el último precio de lista del vehículo asegurado de idénticas características o en su defecto el desembolso del dinero, al considerar que la Aseguradora no esta cumpliendo con la "Clausula llave en mano", pues esta tomando el valor de un vehículo en estado </t>
    </r>
    <r>
      <rPr>
        <u/>
        <sz val="11"/>
        <color theme="1"/>
        <rFont val="Calibri"/>
        <family val="2"/>
        <scheme val="minor"/>
      </rPr>
      <t>usado</t>
    </r>
    <r>
      <rPr>
        <sz val="11"/>
        <color theme="1"/>
        <rFont val="Calibri"/>
        <family val="2"/>
        <scheme val="minor"/>
      </rPr>
      <t xml:space="preserve"> y no el de un vehículo 0KM.</t>
    </r>
  </si>
  <si>
    <t xml:space="preserve">ok </t>
  </si>
  <si>
    <t xml:space="preserve">de acuerdo con las excepciones propuestas </t>
  </si>
  <si>
    <t>EXCEPCIONES DE FONDO FRENTE A LA DEMANDA:
1. INEXISTENCIA DE OBLIGACIÓN DE ALLIANZ POR CUANTO EL VALOR ASEGURADO SE ENCUENTRA LISTO PARA SER ENTREGADO.
2. IMPOSIBILIDAD DE RECONOCER LAS SUMAS ESTABLECIDAS EN LA COTIZACIÓN APORTADA CON LA DEMANDA, DEBIDO A QUE SUPERAN LOS LIMITES ASEGURADOS. 
3. EN CASO DE NO ACEPTAR EL VALOR ASEGURADO, EL DEMANDANTE INCURRIRÍA EN MORA CREDITORA.
4. IMPROCEDENCIA DEL RECONOCIMIENTO DEL DAÑO EMERGENTE. 
5. IMPROCEDENCIA DEL RECONOCIMIENTO DEL DAÑO MORAL POR DAÑOS MATERIALES.
6. INCUMPLIMIENTO DE LAS CARGAS DE QUE TRATA EL ARTÍCULO 1077 DEL CÓDIGO DE COMERCIO, PARA LA AFECTACIÓN DEL AMPARO DE “GASTOS DE MOVILIZACIÓN”
7. RIESGOS EXPRESAMENTE EXCLUIDOS EN LA PÓLIZA DE SEGURO DE AUTOMÓVILES INDIVIDUAL LIVIANOS PARTICULARES No. 022781976 / 0.
8. CARÁCTER MERAMENTE INDEMNIZATORIO DE LOS CONTRATOS DE SEGURO.
9. ENRIQUECIMIENTO SIN JUSTA CAUSA.
10. GENERICA O INNOMINADA Y OTRAS.</t>
  </si>
  <si>
    <t>N/A (SUSTRACCIÓN)</t>
  </si>
  <si>
    <t>La contingencia se califica como PROBABLE toda vez que la Póliza presta cobertura material y temporal, sin que existan circunstancias por las cuales objetar el pago.
Lo primero que debe tomarse en consideración es que la Póliza de Seguro de Automóviles Individual Livianos Particulares No. 022781976 / 0, cuyo asegurado es el señor ALEX ATALIVAR CARDOZO ARIAS, presta cobertura temporal y material, de conformidad con los hechos y pretensiones expuestas en el líbelo de la demanda. Frente a la cobertura temporal, debe señalarse que el hecho, esto es, el hurto del vehículo de placas FRS538, ocurrió el 28 de octubre de 2021, es decir, acaeció dentro de la vigencia de la Póliza comprendida entre el 14 de noviembre de 2020 y el 13 de noviembre de 2021. Aunado a ello, presta cobertura material en tanto ampara el hurto de mayor cuantía, pretensión que se le endilga a la Compañía de Seguros.
Por otro lado, frente a la obligación indemnizatoria de la Compañía, debe indicarse que en este caso no existen circunstancias por las cuales objetar el pago, máxime cuando por parte de ALLIANZ SEGUROS S.A. ya se han efectuado ofrecimientos al asegurado atendiendo a que en este caso no existen indicadores de fraude. Ahora, la controversia tiene origen en el desacuerdo por parte del demandante respecto al valor que se le ofrece, por cuanto aduce que la Compañía Aseguradora tomó dicho valor de la guía de valores FASECOLDA, para un vehículo usado Mercedes Benz Cla 180 modelo 2019, sin tener en cuenta que la “Cláusula llave en mano” impone la obligación de entregar un vehículo 0Km de características similares al hurtado, siendo que para el caso concreto el vehículo asegurado fue descontinuado y de acuerdo a las cotizaciones efectuadas por la concesionaria de Mercedes Benz, se encuentra un vehículo con las mismas características, modelo 2022, cuyo valor es de $161.900.000. No obstante, de acuerdo con el condicionado del contrato de seguro, la “Cláusula llave en mano” taxativamente expone que, en caso de no encontrarse la misma línea de automotor, cualquiera que haya sido la causa para descontinuarla, se repondrá un vehículo cuyo valor comercial a nuevo sea menor o igual al valor comercial del último modelo existente para el vehículo asegurado, para lo cual cabe precisar que el último precio de lista del vehículo asegurado de idénticas características era de $116.900.000. En ese sentido existiría obligación condicional de la Compañía de pagar el siniestro señor ALEX ATALIVAR CARDOZO ARIAS con cargo al amparo de hurto de mayor cuantía, pero no en los valores pretendidos por el actor.
Todo lo anterior, sin perjuicio del carácter contingente del proceso.</t>
  </si>
  <si>
    <t>Como liquidación objetiva de las pretensiones se estima un monto de $127.882.590.
1. Valor Asegurado Hurto Mayor Cuantía: Por concepto del amparo de hurto de mayor cuantía contemplado en la Póliza No. 022781976 / 0, se debe tener en cuenta la “Cláusula llave en mano”, la cual dispone que se repondrá un vehículo cuyo valor comercial a nuevo sea menor o igual al valor comercial del último modelo existente para el vehículo asegurado, para lo cual cabe precisar que el último precio de lista del vehículo asegurado de idénticas características era de $116.900.000. 
2. Daño emergente: Por este concepto no se reconocerá la suma pretendida, sino el valor de $10.982.590 tomando en consideración los soportes de pago que allega el demandante concernientes a los gastos de transporte que ha sufragado en razón de la ausencia del automotor. El excedente del valor solicitado no se reconocerá en la medida que los recibos aportados presentan inconsistencias.
3. Daño moral: No se reconocera suma alguna por este concepto dado que el daño moral derivado de un daño material debe probarse (Consejo de Estado, Sección Tercera, sentencia del 05 de octubre de 1989, expediente. 5320). En tanto en este proceso no se acreditó la existencia real de un desconsuelo, aflicción o congoja por el detrimento de las cosas materiales, no procederá su reconocimiento. Ahora, debe precisarse que aún cuando con la demanda se aporta un concepto psicológico de estrés post-traumático, en el mismo nunca se relaciona que se deba a la demora en el pago de la indemnización sino que se infiere que se relaciona con el evento del hurto.
4. Deducible: No se encuentra contemplado dentro del contrato de seguro, deducible alguno para el amparo de hurto de mayor cuantía.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</si>
</sst>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14" fontId="0" fillId="8" borderId="1" xfId="0" applyNumberFormat="1" applyFill="1" applyBorder="1" applyAlignment="1">
      <alignment horizontal="justify" vertical="top"/>
    </xf>
    <xf numFmtId="0" fontId="0" fillId="8" borderId="1" xfId="0"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8" sqref="B8:C8"/>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4" t="s">
        <v>0</v>
      </c>
      <c r="B1" s="54"/>
      <c r="C1" s="54"/>
    </row>
    <row r="2" spans="1:3" ht="14.5" customHeight="1" x14ac:dyDescent="0.35">
      <c r="A2" s="5" t="s">
        <v>1</v>
      </c>
      <c r="B2" s="57" t="s">
        <v>155</v>
      </c>
      <c r="C2" s="58"/>
    </row>
    <row r="3" spans="1:3" ht="14.5" customHeight="1" x14ac:dyDescent="0.35">
      <c r="A3" s="5" t="s">
        <v>2</v>
      </c>
      <c r="B3" s="55" t="s">
        <v>156</v>
      </c>
      <c r="C3" s="56"/>
    </row>
    <row r="4" spans="1:3" ht="14.5" customHeight="1" x14ac:dyDescent="0.35">
      <c r="A4" s="5" t="s">
        <v>3</v>
      </c>
      <c r="B4" s="55" t="s">
        <v>157</v>
      </c>
      <c r="C4" s="56"/>
    </row>
    <row r="5" spans="1:3" ht="14.5" customHeight="1" x14ac:dyDescent="0.35">
      <c r="A5" s="5" t="s">
        <v>4</v>
      </c>
      <c r="B5" s="55" t="s">
        <v>166</v>
      </c>
      <c r="C5" s="56"/>
    </row>
    <row r="6" spans="1:3" ht="14.5" customHeight="1" x14ac:dyDescent="0.35">
      <c r="A6" s="5" t="s">
        <v>5</v>
      </c>
      <c r="B6" s="48" t="s">
        <v>121</v>
      </c>
      <c r="C6" s="48"/>
    </row>
    <row r="7" spans="1:3" ht="14.5" customHeight="1" x14ac:dyDescent="0.35">
      <c r="A7" s="27" t="s">
        <v>6</v>
      </c>
      <c r="B7" s="55" t="s">
        <v>130</v>
      </c>
      <c r="C7" s="56"/>
    </row>
    <row r="8" spans="1:3" ht="14.5" customHeight="1" x14ac:dyDescent="0.35">
      <c r="A8" s="28" t="s">
        <v>137</v>
      </c>
      <c r="B8" s="48" t="s">
        <v>171</v>
      </c>
      <c r="C8" s="48"/>
    </row>
    <row r="9" spans="1:3" ht="14.5" customHeight="1" x14ac:dyDescent="0.35">
      <c r="A9" s="28" t="s">
        <v>131</v>
      </c>
      <c r="B9" s="48" t="s">
        <v>159</v>
      </c>
      <c r="C9" s="48"/>
    </row>
    <row r="10" spans="1:3" ht="14.5" customHeight="1" x14ac:dyDescent="0.35">
      <c r="A10" s="28" t="s">
        <v>7</v>
      </c>
      <c r="B10" s="48" t="s">
        <v>159</v>
      </c>
      <c r="C10" s="48"/>
    </row>
    <row r="11" spans="1:3" ht="14.5" customHeight="1" x14ac:dyDescent="0.35">
      <c r="A11" s="29" t="s">
        <v>8</v>
      </c>
      <c r="B11" s="48" t="s">
        <v>159</v>
      </c>
      <c r="C11" s="48"/>
    </row>
    <row r="12" spans="1:3" ht="14.5" customHeight="1" x14ac:dyDescent="0.35">
      <c r="A12" s="5" t="s">
        <v>9</v>
      </c>
      <c r="B12" s="48" t="s">
        <v>159</v>
      </c>
      <c r="C12" s="48"/>
    </row>
    <row r="13" spans="1:3" ht="14.5" customHeight="1" x14ac:dyDescent="0.35">
      <c r="A13" s="5" t="s">
        <v>10</v>
      </c>
      <c r="B13" s="48" t="s">
        <v>159</v>
      </c>
      <c r="C13" s="48"/>
    </row>
    <row r="14" spans="1:3" ht="14.5" customHeight="1" x14ac:dyDescent="0.35">
      <c r="A14" s="5" t="s">
        <v>11</v>
      </c>
      <c r="B14" s="48" t="s">
        <v>159</v>
      </c>
      <c r="C14" s="48"/>
    </row>
    <row r="15" spans="1:3" ht="14.5" customHeight="1" x14ac:dyDescent="0.35">
      <c r="A15" s="5" t="s">
        <v>143</v>
      </c>
      <c r="B15" s="48" t="s">
        <v>159</v>
      </c>
      <c r="C15" s="48"/>
    </row>
    <row r="16" spans="1:3" ht="14.5" customHeight="1" x14ac:dyDescent="0.35">
      <c r="A16" s="5" t="s">
        <v>12</v>
      </c>
      <c r="B16" s="48" t="s">
        <v>159</v>
      </c>
      <c r="C16" s="48"/>
    </row>
    <row r="17" spans="1:3" ht="14.5" customHeight="1" x14ac:dyDescent="0.35">
      <c r="A17" s="5" t="s">
        <v>13</v>
      </c>
      <c r="B17" s="48" t="s">
        <v>159</v>
      </c>
      <c r="C17" s="48"/>
    </row>
    <row r="18" spans="1:3" ht="14.5" customHeight="1" x14ac:dyDescent="0.35">
      <c r="A18" s="5" t="s">
        <v>15</v>
      </c>
      <c r="B18" s="48" t="s">
        <v>159</v>
      </c>
      <c r="C18" s="48"/>
    </row>
    <row r="19" spans="1:3" ht="14.5" customHeight="1" x14ac:dyDescent="0.35">
      <c r="A19" s="5" t="s">
        <v>16</v>
      </c>
      <c r="B19" s="48" t="s">
        <v>159</v>
      </c>
      <c r="C19" s="48"/>
    </row>
    <row r="20" spans="1:3" ht="14.5" customHeight="1" x14ac:dyDescent="0.35">
      <c r="A20" s="5" t="s">
        <v>132</v>
      </c>
      <c r="B20" s="48" t="s">
        <v>159</v>
      </c>
      <c r="C20" s="48"/>
    </row>
    <row r="21" spans="1:3" ht="14.5" customHeight="1" x14ac:dyDescent="0.35">
      <c r="A21" s="5" t="s">
        <v>17</v>
      </c>
      <c r="B21" s="48" t="s">
        <v>159</v>
      </c>
      <c r="C21" s="48"/>
    </row>
    <row r="22" spans="1:3" ht="14.5" customHeight="1" x14ac:dyDescent="0.35">
      <c r="A22" s="44" t="s">
        <v>19</v>
      </c>
      <c r="B22" s="49">
        <v>44497</v>
      </c>
      <c r="C22" s="50"/>
    </row>
    <row r="23" spans="1:3" ht="14.5" customHeight="1" x14ac:dyDescent="0.35">
      <c r="A23" s="28" t="s">
        <v>20</v>
      </c>
      <c r="B23" s="47">
        <v>45147</v>
      </c>
      <c r="C23" s="48"/>
    </row>
    <row r="24" spans="1:3" ht="14.5" customHeight="1" x14ac:dyDescent="0.35">
      <c r="A24" s="28" t="s">
        <v>21</v>
      </c>
      <c r="B24" s="47">
        <v>45175</v>
      </c>
      <c r="C24" s="48"/>
    </row>
    <row r="25" spans="1:3" x14ac:dyDescent="0.35">
      <c r="A25" s="59" t="s">
        <v>145</v>
      </c>
      <c r="B25" s="45" t="s">
        <v>167</v>
      </c>
      <c r="C25" s="46"/>
    </row>
    <row r="26" spans="1:3" x14ac:dyDescent="0.35">
      <c r="A26" s="59"/>
      <c r="B26" s="46"/>
      <c r="C26" s="46"/>
    </row>
    <row r="27" spans="1:3" ht="100.5" customHeight="1" x14ac:dyDescent="0.35">
      <c r="A27" s="59"/>
      <c r="B27" s="46"/>
      <c r="C27" s="46"/>
    </row>
    <row r="28" spans="1:3" x14ac:dyDescent="0.35">
      <c r="A28" s="28" t="s">
        <v>23</v>
      </c>
      <c r="B28" s="46" t="s">
        <v>158</v>
      </c>
      <c r="C28" s="46"/>
    </row>
    <row r="29" spans="1:3" x14ac:dyDescent="0.35">
      <c r="A29" s="28" t="s">
        <v>24</v>
      </c>
      <c r="B29" s="51">
        <v>71792825</v>
      </c>
      <c r="C29" s="46"/>
    </row>
    <row r="30" spans="1:3" x14ac:dyDescent="0.35">
      <c r="A30" s="44" t="s">
        <v>25</v>
      </c>
      <c r="B30" s="50" t="s">
        <v>160</v>
      </c>
      <c r="C30" s="50"/>
    </row>
    <row r="31" spans="1:3" x14ac:dyDescent="0.35">
      <c r="A31" s="28" t="s">
        <v>133</v>
      </c>
      <c r="B31" s="46" t="s">
        <v>161</v>
      </c>
      <c r="C31" s="46"/>
    </row>
    <row r="32" spans="1:3" x14ac:dyDescent="0.35">
      <c r="A32" s="28" t="s">
        <v>26</v>
      </c>
      <c r="B32" s="52">
        <v>45265</v>
      </c>
      <c r="C32" s="53"/>
    </row>
    <row r="33" spans="1:3" x14ac:dyDescent="0.35">
      <c r="A33" s="5" t="s">
        <v>27</v>
      </c>
      <c r="B33" s="47">
        <v>45310</v>
      </c>
      <c r="C33" s="47"/>
    </row>
    <row r="34" spans="1:3" ht="43.5" x14ac:dyDescent="0.35">
      <c r="A34" s="5" t="s">
        <v>134</v>
      </c>
      <c r="B34" s="47">
        <v>45342</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11" sqref="B11:C11"/>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0" t="s">
        <v>28</v>
      </c>
      <c r="B1" s="60"/>
      <c r="C1" s="60"/>
    </row>
    <row r="2" spans="1:3" ht="15.75" customHeight="1" x14ac:dyDescent="0.35">
      <c r="A2" s="20" t="s">
        <v>29</v>
      </c>
      <c r="B2" s="62" t="s">
        <v>165</v>
      </c>
      <c r="C2" s="63"/>
    </row>
    <row r="3" spans="1:3" s="2" customFormat="1" x14ac:dyDescent="0.35">
      <c r="A3" s="5" t="s">
        <v>1</v>
      </c>
      <c r="B3" s="48" t="str">
        <f>'AUTOS  NOTA 322'!B2:C2</f>
        <v>110013103055-2023-00240-00</v>
      </c>
      <c r="C3" s="48"/>
    </row>
    <row r="4" spans="1:3" s="2" customFormat="1" x14ac:dyDescent="0.35">
      <c r="A4" s="5" t="s">
        <v>2</v>
      </c>
      <c r="B4" s="48" t="str">
        <f>'AUTOS  NOTA 322'!B3:C3</f>
        <v>JUZGADO 55 CIVIL DEL CIRCUITO DE BOGOTÁ</v>
      </c>
      <c r="C4" s="48"/>
    </row>
    <row r="5" spans="1:3" s="2" customFormat="1" x14ac:dyDescent="0.35">
      <c r="A5" s="5" t="s">
        <v>3</v>
      </c>
      <c r="B5" s="48" t="str">
        <f>'AUTOS  NOTA 322'!B4:C4</f>
        <v>ALLIANZ SEGUROS S.A.</v>
      </c>
      <c r="C5" s="48"/>
    </row>
    <row r="6" spans="1:3" s="2" customFormat="1" x14ac:dyDescent="0.35">
      <c r="A6" s="5" t="s">
        <v>4</v>
      </c>
      <c r="B6" s="48" t="str">
        <f>'AUTOS  NOTA 322'!B5:C5</f>
        <v>ALEX ATALIVAR CARDOZO ARIAS</v>
      </c>
      <c r="C6" s="48"/>
    </row>
    <row r="7" spans="1:3" s="2" customFormat="1" x14ac:dyDescent="0.35">
      <c r="A7" s="5" t="s">
        <v>5</v>
      </c>
      <c r="B7" s="48" t="str">
        <f>'AUTOS  NOTA 322'!B6:C6</f>
        <v>DEMANDA DIRECTA</v>
      </c>
      <c r="C7" s="48"/>
    </row>
    <row r="8" spans="1:3" s="2" customFormat="1" x14ac:dyDescent="0.35">
      <c r="A8" s="31" t="s">
        <v>118</v>
      </c>
      <c r="B8" s="48" t="str">
        <f>'AUTOS  NOTA 322'!B7:C8</f>
        <v>N/A (SUSTRACCIÓN)</v>
      </c>
      <c r="C8" s="48"/>
    </row>
    <row r="9" spans="1:3" x14ac:dyDescent="0.35">
      <c r="A9" s="20" t="s">
        <v>30</v>
      </c>
      <c r="B9" s="48">
        <v>22781976</v>
      </c>
      <c r="C9" s="48"/>
    </row>
    <row r="10" spans="1:3" x14ac:dyDescent="0.35">
      <c r="A10" s="20" t="s">
        <v>22</v>
      </c>
      <c r="B10" s="48" t="s">
        <v>130</v>
      </c>
      <c r="C10" s="48"/>
    </row>
    <row r="11" spans="1:3" x14ac:dyDescent="0.35">
      <c r="A11" s="20" t="s">
        <v>31</v>
      </c>
      <c r="B11" s="76">
        <v>95700000</v>
      </c>
      <c r="C11" s="77"/>
    </row>
    <row r="12" spans="1:3" x14ac:dyDescent="0.35">
      <c r="A12" s="20" t="s">
        <v>136</v>
      </c>
      <c r="B12" s="76">
        <v>0</v>
      </c>
      <c r="C12" s="77"/>
    </row>
    <row r="13" spans="1:3" x14ac:dyDescent="0.35">
      <c r="A13" s="20" t="s">
        <v>32</v>
      </c>
      <c r="B13" s="55" t="s">
        <v>93</v>
      </c>
      <c r="C13" s="56"/>
    </row>
    <row r="14" spans="1:3" x14ac:dyDescent="0.35">
      <c r="A14" s="20" t="s">
        <v>33</v>
      </c>
      <c r="B14" s="61" t="s">
        <v>162</v>
      </c>
      <c r="C14" s="48"/>
    </row>
    <row r="15" spans="1:3" x14ac:dyDescent="0.35">
      <c r="A15" s="20" t="s">
        <v>34</v>
      </c>
      <c r="B15" s="48" t="s">
        <v>35</v>
      </c>
      <c r="C15" s="48"/>
    </row>
    <row r="16" spans="1:3" x14ac:dyDescent="0.35">
      <c r="A16" s="20" t="s">
        <v>36</v>
      </c>
      <c r="B16" s="48" t="s">
        <v>35</v>
      </c>
      <c r="C16" s="48"/>
    </row>
    <row r="17" spans="1:3" x14ac:dyDescent="0.35">
      <c r="A17" s="78" t="s">
        <v>37</v>
      </c>
      <c r="B17" s="48" t="s">
        <v>38</v>
      </c>
      <c r="C17" s="48"/>
    </row>
    <row r="18" spans="1:3" x14ac:dyDescent="0.35">
      <c r="A18" s="79"/>
      <c r="B18" s="10" t="s">
        <v>39</v>
      </c>
      <c r="C18" s="10" t="s">
        <v>40</v>
      </c>
    </row>
    <row r="19" spans="1:3" x14ac:dyDescent="0.35">
      <c r="A19" s="79"/>
      <c r="B19" s="6"/>
      <c r="C19" s="6"/>
    </row>
    <row r="20" spans="1:3" x14ac:dyDescent="0.35">
      <c r="A20" s="79"/>
      <c r="B20" s="6"/>
      <c r="C20" s="6"/>
    </row>
    <row r="21" spans="1:3" x14ac:dyDescent="0.35">
      <c r="A21" s="80"/>
      <c r="B21" s="6"/>
      <c r="C21" s="6"/>
    </row>
    <row r="22" spans="1:3" x14ac:dyDescent="0.35">
      <c r="A22" s="20" t="s">
        <v>41</v>
      </c>
      <c r="B22" s="48"/>
      <c r="C22" s="48"/>
    </row>
    <row r="23" spans="1:3" x14ac:dyDescent="0.35">
      <c r="A23" s="20" t="s">
        <v>42</v>
      </c>
      <c r="B23" s="62"/>
      <c r="C23" s="63"/>
    </row>
    <row r="24" spans="1:3" x14ac:dyDescent="0.35">
      <c r="A24" s="20" t="s">
        <v>43</v>
      </c>
      <c r="B24" s="48" t="s">
        <v>96</v>
      </c>
      <c r="C24" s="48"/>
    </row>
    <row r="25" spans="1:3" x14ac:dyDescent="0.35">
      <c r="A25" s="20" t="s">
        <v>44</v>
      </c>
      <c r="B25" s="48"/>
      <c r="C25" s="48"/>
    </row>
    <row r="26" spans="1:3" x14ac:dyDescent="0.35">
      <c r="A26" s="20" t="s">
        <v>46</v>
      </c>
      <c r="B26" s="48"/>
      <c r="C26" s="48"/>
    </row>
    <row r="27" spans="1:3" x14ac:dyDescent="0.35">
      <c r="A27" s="19" t="s">
        <v>47</v>
      </c>
      <c r="B27" s="48"/>
      <c r="C27" s="48"/>
    </row>
    <row r="28" spans="1:3" x14ac:dyDescent="0.35">
      <c r="A28" s="64" t="s">
        <v>48</v>
      </c>
      <c r="B28" s="64"/>
      <c r="C28" s="64"/>
    </row>
    <row r="29" spans="1:3" x14ac:dyDescent="0.35">
      <c r="A29" s="74" t="s">
        <v>49</v>
      </c>
      <c r="B29" s="75"/>
      <c r="C29" s="11"/>
    </row>
    <row r="30" spans="1:3" x14ac:dyDescent="0.35">
      <c r="A30" s="74" t="s">
        <v>50</v>
      </c>
      <c r="B30" s="75"/>
      <c r="C30" s="11"/>
    </row>
    <row r="31" spans="1:3" x14ac:dyDescent="0.35">
      <c r="A31" s="74" t="s">
        <v>51</v>
      </c>
      <c r="B31" s="75"/>
      <c r="C31" s="12"/>
    </row>
    <row r="32" spans="1:3" x14ac:dyDescent="0.35">
      <c r="A32" s="74" t="s">
        <v>52</v>
      </c>
      <c r="B32" s="75"/>
      <c r="C32" s="11"/>
    </row>
    <row r="33" spans="1:3" x14ac:dyDescent="0.35">
      <c r="A33" s="74" t="s">
        <v>53</v>
      </c>
      <c r="B33" s="75"/>
      <c r="C33" s="11"/>
    </row>
    <row r="34" spans="1:3" x14ac:dyDescent="0.35">
      <c r="A34" s="74" t="s">
        <v>54</v>
      </c>
      <c r="B34" s="75"/>
      <c r="C34" s="13"/>
    </row>
    <row r="35" spans="1:3" x14ac:dyDescent="0.35">
      <c r="A35" s="65" t="s">
        <v>55</v>
      </c>
      <c r="B35" s="66"/>
      <c r="C35" s="14"/>
    </row>
    <row r="36" spans="1:3" x14ac:dyDescent="0.35">
      <c r="A36" s="65" t="s">
        <v>56</v>
      </c>
      <c r="B36" s="66"/>
      <c r="C36" s="15"/>
    </row>
    <row r="37" spans="1:3" x14ac:dyDescent="0.35">
      <c r="A37" s="67" t="s">
        <v>57</v>
      </c>
      <c r="B37" s="68"/>
      <c r="C37" s="15"/>
    </row>
    <row r="38" spans="1:3" x14ac:dyDescent="0.35">
      <c r="A38" s="69"/>
      <c r="B38" s="70"/>
      <c r="C38" s="15"/>
    </row>
    <row r="39" spans="1:3" x14ac:dyDescent="0.35">
      <c r="A39" s="71"/>
      <c r="B39" s="72"/>
      <c r="C39" s="15"/>
    </row>
    <row r="40" spans="1:3" x14ac:dyDescent="0.35">
      <c r="A40" s="73" t="s">
        <v>58</v>
      </c>
      <c r="B40" s="73"/>
      <c r="C40" s="73"/>
    </row>
    <row r="41" spans="1:3" x14ac:dyDescent="0.35">
      <c r="A41" s="17" t="s">
        <v>59</v>
      </c>
      <c r="B41" s="18"/>
      <c r="C41" s="15"/>
    </row>
    <row r="42" spans="1:3" x14ac:dyDescent="0.35">
      <c r="A42" s="65" t="s">
        <v>60</v>
      </c>
      <c r="B42" s="66"/>
      <c r="C42" s="15"/>
    </row>
    <row r="43" spans="1:3" x14ac:dyDescent="0.35">
      <c r="A43" s="65" t="s">
        <v>61</v>
      </c>
      <c r="B43" s="66"/>
      <c r="C43" s="15"/>
    </row>
    <row r="44" spans="1:3" x14ac:dyDescent="0.35">
      <c r="A44" s="17" t="s">
        <v>62</v>
      </c>
      <c r="B44" s="18"/>
      <c r="C44" s="15"/>
    </row>
    <row r="45" spans="1:3" x14ac:dyDescent="0.35">
      <c r="A45" s="17" t="s">
        <v>63</v>
      </c>
      <c r="B45" s="18"/>
      <c r="C45" s="15"/>
    </row>
    <row r="46" spans="1:3" x14ac:dyDescent="0.35">
      <c r="A46" s="65" t="s">
        <v>64</v>
      </c>
      <c r="B46" s="66"/>
      <c r="C46" s="15"/>
    </row>
    <row r="47" spans="1:3" x14ac:dyDescent="0.35">
      <c r="A47" s="17" t="s">
        <v>65</v>
      </c>
      <c r="B47" s="16"/>
      <c r="C47" s="15"/>
    </row>
    <row r="48" spans="1:3" x14ac:dyDescent="0.35">
      <c r="A48" s="65" t="s">
        <v>66</v>
      </c>
      <c r="B48" s="66"/>
      <c r="C48" s="15"/>
    </row>
    <row r="49" spans="1:3" x14ac:dyDescent="0.35">
      <c r="A49" s="65" t="s">
        <v>67</v>
      </c>
      <c r="B49" s="66"/>
      <c r="C49" s="15"/>
    </row>
    <row r="50" spans="1:3" x14ac:dyDescent="0.35">
      <c r="A50" s="65" t="s">
        <v>57</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34" zoomScale="110" zoomScaleNormal="110" workbookViewId="0">
      <selection activeCell="A22" sqref="A22:A38"/>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60" t="s">
        <v>68</v>
      </c>
      <c r="B1" s="60"/>
      <c r="C1" s="60"/>
    </row>
    <row r="2" spans="1:9" ht="15" customHeight="1" x14ac:dyDescent="0.35">
      <c r="A2" s="35" t="s">
        <v>29</v>
      </c>
      <c r="B2" s="85" t="str">
        <f>'AUTOS NOTA 321'!B2:C2</f>
        <v>SINIESTRO 107365007 - LEGIS APJ32199</v>
      </c>
      <c r="C2" s="86"/>
    </row>
    <row r="3" spans="1:9" x14ac:dyDescent="0.35">
      <c r="A3" s="36" t="s">
        <v>1</v>
      </c>
      <c r="B3" s="89" t="str">
        <f>'AUTOS  NOTA 322'!B2:C2</f>
        <v>110013103055-2023-00240-00</v>
      </c>
      <c r="C3" s="89"/>
    </row>
    <row r="4" spans="1:9" x14ac:dyDescent="0.35">
      <c r="A4" s="36" t="s">
        <v>2</v>
      </c>
      <c r="B4" s="89" t="str">
        <f>'AUTOS  NOTA 322'!B3:C3</f>
        <v>JUZGADO 55 CIVIL DEL CIRCUITO DE BOGOTÁ</v>
      </c>
      <c r="C4" s="89"/>
    </row>
    <row r="5" spans="1:9" x14ac:dyDescent="0.35">
      <c r="A5" s="36" t="s">
        <v>3</v>
      </c>
      <c r="B5" s="89" t="str">
        <f>'AUTOS  NOTA 322'!B4:C4</f>
        <v>ALLIANZ SEGUROS S.A.</v>
      </c>
      <c r="C5" s="89"/>
    </row>
    <row r="6" spans="1:9" ht="15" customHeight="1" x14ac:dyDescent="0.35">
      <c r="A6" s="36" t="s">
        <v>4</v>
      </c>
      <c r="B6" s="89" t="str">
        <f>'AUTOS  NOTA 322'!B5:C5</f>
        <v>ALEX ATALIVAR CARDOZO ARIAS</v>
      </c>
      <c r="C6" s="89"/>
    </row>
    <row r="7" spans="1:9" x14ac:dyDescent="0.35">
      <c r="A7" s="36" t="s">
        <v>5</v>
      </c>
      <c r="B7" s="89" t="str">
        <f>'AUTOS  NOTA 322'!B6:C6</f>
        <v>DEMANDA DIRECTA</v>
      </c>
      <c r="C7" s="89"/>
    </row>
    <row r="8" spans="1:9" x14ac:dyDescent="0.35">
      <c r="A8" s="38" t="s">
        <v>118</v>
      </c>
      <c r="B8" s="89" t="str">
        <f>'AUTOS  NOTA 322'!B7:C8</f>
        <v>N/A (SUSTRACCIÓN)</v>
      </c>
      <c r="C8" s="89"/>
    </row>
    <row r="9" spans="1:9" ht="29" x14ac:dyDescent="0.35">
      <c r="A9" s="36" t="s">
        <v>69</v>
      </c>
      <c r="B9" s="83">
        <f>SUM(C11,C12,C14,C15,C17)</f>
        <v>292139540</v>
      </c>
      <c r="C9" s="84"/>
    </row>
    <row r="10" spans="1:9" x14ac:dyDescent="0.35">
      <c r="A10" s="90" t="s">
        <v>70</v>
      </c>
      <c r="B10" s="87" t="s">
        <v>71</v>
      </c>
      <c r="C10" s="88"/>
    </row>
    <row r="11" spans="1:9" x14ac:dyDescent="0.35">
      <c r="A11" s="90"/>
      <c r="B11" s="37" t="s">
        <v>163</v>
      </c>
      <c r="C11" s="32">
        <v>161900000</v>
      </c>
    </row>
    <row r="12" spans="1:9" x14ac:dyDescent="0.35">
      <c r="A12" s="90"/>
      <c r="B12" s="37" t="s">
        <v>73</v>
      </c>
      <c r="C12" s="32">
        <v>14239540</v>
      </c>
    </row>
    <row r="13" spans="1:9" x14ac:dyDescent="0.35">
      <c r="A13" s="90"/>
      <c r="B13" s="87" t="s">
        <v>74</v>
      </c>
      <c r="C13" s="88"/>
    </row>
    <row r="14" spans="1:9" x14ac:dyDescent="0.35">
      <c r="A14" s="90"/>
      <c r="B14" s="37" t="s">
        <v>115</v>
      </c>
      <c r="C14" s="40">
        <v>116000000</v>
      </c>
    </row>
    <row r="15" spans="1:9" x14ac:dyDescent="0.35">
      <c r="A15" s="90"/>
      <c r="B15" s="37" t="s">
        <v>116</v>
      </c>
      <c r="C15" s="40"/>
      <c r="E15" t="s">
        <v>75</v>
      </c>
      <c r="F15" s="22">
        <v>0.7</v>
      </c>
    </row>
    <row r="16" spans="1:9" x14ac:dyDescent="0.35">
      <c r="A16" s="90"/>
      <c r="B16" s="87" t="s">
        <v>164</v>
      </c>
      <c r="C16" s="88"/>
      <c r="E16" t="s">
        <v>76</v>
      </c>
      <c r="F16" s="23">
        <v>0.3</v>
      </c>
      <c r="I16" s="25"/>
    </row>
    <row r="17" spans="1:9" x14ac:dyDescent="0.35">
      <c r="A17" s="90"/>
      <c r="B17" s="37"/>
      <c r="C17" s="41"/>
      <c r="F17" s="26"/>
      <c r="I17" s="25"/>
    </row>
    <row r="18" spans="1:9" ht="23.25" customHeight="1" x14ac:dyDescent="0.35">
      <c r="A18" s="39" t="s">
        <v>77</v>
      </c>
      <c r="B18" s="85" t="s">
        <v>75</v>
      </c>
      <c r="C18" s="86"/>
    </row>
    <row r="19" spans="1:9" ht="58" x14ac:dyDescent="0.35">
      <c r="A19" s="36" t="s">
        <v>79</v>
      </c>
      <c r="B19" s="97" t="s">
        <v>172</v>
      </c>
      <c r="C19" s="98"/>
    </row>
    <row r="20" spans="1:9" ht="15" customHeight="1" x14ac:dyDescent="0.35">
      <c r="A20" s="21" t="s">
        <v>80</v>
      </c>
      <c r="B20" s="94">
        <f>((C22+C23+C25+C26+C30+C28+C32+C34+C29+C33)-C37)*C36*C38</f>
        <v>127882590</v>
      </c>
      <c r="C20" s="94"/>
    </row>
    <row r="21" spans="1:9" x14ac:dyDescent="0.35">
      <c r="A21" s="7" t="s">
        <v>81</v>
      </c>
      <c r="B21" s="99" t="s">
        <v>71</v>
      </c>
      <c r="C21" s="100"/>
    </row>
    <row r="22" spans="1:9" x14ac:dyDescent="0.35">
      <c r="A22" s="81"/>
      <c r="B22" s="37" t="s">
        <v>72</v>
      </c>
      <c r="C22" s="32">
        <v>0</v>
      </c>
    </row>
    <row r="23" spans="1:9" x14ac:dyDescent="0.35">
      <c r="A23" s="82"/>
      <c r="B23" s="37" t="s">
        <v>73</v>
      </c>
      <c r="C23" s="32">
        <v>0</v>
      </c>
    </row>
    <row r="24" spans="1:9" x14ac:dyDescent="0.35">
      <c r="A24" s="82"/>
      <c r="B24" s="87" t="s">
        <v>74</v>
      </c>
      <c r="C24" s="88"/>
    </row>
    <row r="25" spans="1:9" x14ac:dyDescent="0.35">
      <c r="A25" s="82"/>
      <c r="B25" s="37" t="s">
        <v>115</v>
      </c>
      <c r="C25" s="32">
        <v>0</v>
      </c>
    </row>
    <row r="26" spans="1:9" ht="29" customHeight="1" x14ac:dyDescent="0.35">
      <c r="A26" s="82"/>
      <c r="B26" s="37" t="s">
        <v>117</v>
      </c>
      <c r="C26" s="32">
        <v>0</v>
      </c>
    </row>
    <row r="27" spans="1:9" x14ac:dyDescent="0.35">
      <c r="A27" s="82"/>
      <c r="B27" s="87" t="s">
        <v>146</v>
      </c>
      <c r="C27" s="88"/>
    </row>
    <row r="28" spans="1:9" x14ac:dyDescent="0.35">
      <c r="A28" s="82"/>
      <c r="B28" s="37" t="s">
        <v>154</v>
      </c>
      <c r="C28" s="32">
        <v>116900000</v>
      </c>
    </row>
    <row r="29" spans="1:9" x14ac:dyDescent="0.35">
      <c r="A29" s="82"/>
      <c r="B29" s="37" t="s">
        <v>72</v>
      </c>
      <c r="C29" s="32"/>
    </row>
    <row r="30" spans="1:9" x14ac:dyDescent="0.35">
      <c r="A30" s="82"/>
      <c r="B30" s="37" t="s">
        <v>73</v>
      </c>
      <c r="C30" s="32">
        <v>10982590</v>
      </c>
    </row>
    <row r="31" spans="1:9" x14ac:dyDescent="0.35">
      <c r="A31" s="82"/>
      <c r="B31" s="87" t="s">
        <v>147</v>
      </c>
      <c r="C31" s="88"/>
    </row>
    <row r="32" spans="1:9" x14ac:dyDescent="0.35">
      <c r="A32" s="82"/>
      <c r="B32" s="37" t="s">
        <v>130</v>
      </c>
      <c r="C32" s="32"/>
    </row>
    <row r="33" spans="1:3" x14ac:dyDescent="0.35">
      <c r="A33" s="82"/>
      <c r="B33" s="37" t="s">
        <v>72</v>
      </c>
      <c r="C33" s="32">
        <v>0</v>
      </c>
    </row>
    <row r="34" spans="1:3" x14ac:dyDescent="0.35">
      <c r="A34" s="82"/>
      <c r="B34" s="37" t="s">
        <v>73</v>
      </c>
      <c r="C34" s="32">
        <v>0</v>
      </c>
    </row>
    <row r="35" spans="1:3" x14ac:dyDescent="0.35">
      <c r="A35" s="82"/>
      <c r="B35" s="87" t="s">
        <v>135</v>
      </c>
      <c r="C35" s="88"/>
    </row>
    <row r="36" spans="1:3" x14ac:dyDescent="0.35">
      <c r="A36" s="82"/>
      <c r="B36" s="37" t="s">
        <v>150</v>
      </c>
      <c r="C36" s="33">
        <v>1</v>
      </c>
    </row>
    <row r="37" spans="1:3" x14ac:dyDescent="0.35">
      <c r="A37" s="82"/>
      <c r="B37" s="37" t="s">
        <v>136</v>
      </c>
      <c r="C37" s="34">
        <v>0</v>
      </c>
    </row>
    <row r="38" spans="1:3" x14ac:dyDescent="0.35">
      <c r="A38" s="82"/>
      <c r="B38" s="37" t="s">
        <v>153</v>
      </c>
      <c r="C38" s="33">
        <v>1</v>
      </c>
    </row>
    <row r="39" spans="1:3" x14ac:dyDescent="0.35">
      <c r="A39" s="24" t="s">
        <v>82</v>
      </c>
      <c r="B39" s="94">
        <f>IFERROR(B20*(VLOOKUP(B18,E15:F17,2,0)),16666)</f>
        <v>89517813</v>
      </c>
      <c r="C39" s="94"/>
    </row>
    <row r="40" spans="1:3" ht="93" customHeight="1" x14ac:dyDescent="0.35">
      <c r="A40" s="36" t="s">
        <v>148</v>
      </c>
      <c r="B40" s="95" t="s">
        <v>173</v>
      </c>
      <c r="C40" s="96"/>
    </row>
    <row r="41" spans="1:3" ht="211.5" customHeight="1" x14ac:dyDescent="0.35">
      <c r="A41" s="36" t="s">
        <v>83</v>
      </c>
      <c r="B41" s="92" t="s">
        <v>170</v>
      </c>
      <c r="C41" s="93"/>
    </row>
    <row r="42" spans="1:3" ht="26" customHeight="1" x14ac:dyDescent="0.35">
      <c r="A42" s="43" t="s">
        <v>140</v>
      </c>
      <c r="B42" s="43"/>
      <c r="C42" s="43"/>
    </row>
    <row r="43" spans="1:3" x14ac:dyDescent="0.35">
      <c r="A43" s="42" t="s">
        <v>141</v>
      </c>
      <c r="B43" s="91" t="s">
        <v>168</v>
      </c>
      <c r="C43" s="91"/>
    </row>
    <row r="44" spans="1:3" ht="41" customHeight="1" x14ac:dyDescent="0.35">
      <c r="A44" s="42" t="s">
        <v>139</v>
      </c>
      <c r="B44" s="91" t="s">
        <v>169</v>
      </c>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8" sqref="B8:C8"/>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0" t="s">
        <v>84</v>
      </c>
      <c r="B1" s="60"/>
      <c r="C1" s="60"/>
    </row>
    <row r="2" spans="1:3" x14ac:dyDescent="0.35">
      <c r="A2" s="20" t="s">
        <v>29</v>
      </c>
      <c r="B2" s="62" t="str">
        <f>'AUTOS NOTA 324'!B2:C2</f>
        <v>SINIESTRO 107365007 - LEGIS APJ32199</v>
      </c>
      <c r="C2" s="63"/>
    </row>
    <row r="3" spans="1:3" x14ac:dyDescent="0.35">
      <c r="A3" s="5" t="s">
        <v>1</v>
      </c>
      <c r="B3" s="48" t="str">
        <f>'AUTOS  NOTA 322'!B2:C2</f>
        <v>110013103055-2023-00240-00</v>
      </c>
      <c r="C3" s="48"/>
    </row>
    <row r="4" spans="1:3" x14ac:dyDescent="0.35">
      <c r="A4" s="5" t="s">
        <v>2</v>
      </c>
      <c r="B4" s="48" t="str">
        <f>'AUTOS  NOTA 322'!B3:C3</f>
        <v>JUZGADO 55 CIVIL DEL CIRCUITO DE BOGOTÁ</v>
      </c>
      <c r="C4" s="48"/>
    </row>
    <row r="5" spans="1:3" x14ac:dyDescent="0.35">
      <c r="A5" s="5" t="s">
        <v>3</v>
      </c>
      <c r="B5" s="48" t="str">
        <f>'AUTOS  NOTA 322'!B4:C4</f>
        <v>ALLIANZ SEGUROS S.A.</v>
      </c>
      <c r="C5" s="48"/>
    </row>
    <row r="6" spans="1:3" ht="15" customHeight="1" x14ac:dyDescent="0.35">
      <c r="A6" s="5" t="s">
        <v>4</v>
      </c>
      <c r="B6" s="48" t="str">
        <f>'AUTOS  NOTA 322'!B5:C5</f>
        <v>ALEX ATALIVAR CARDOZO ARIAS</v>
      </c>
      <c r="C6" s="48"/>
    </row>
    <row r="7" spans="1:3" ht="15" customHeight="1" x14ac:dyDescent="0.35">
      <c r="A7" s="5" t="s">
        <v>5</v>
      </c>
      <c r="B7" s="48" t="str">
        <f>'AUTOS  NOTA 322'!B6:C6</f>
        <v>DEMANDA DIRECTA</v>
      </c>
      <c r="C7" s="48"/>
    </row>
    <row r="8" spans="1:3" ht="15" customHeight="1" x14ac:dyDescent="0.35">
      <c r="A8" s="31" t="s">
        <v>118</v>
      </c>
      <c r="B8" s="48" t="str">
        <f>'AUTOS  NOTA 322'!B7:C8</f>
        <v>N/A (SUSTRACCIÓN)</v>
      </c>
      <c r="C8" s="48"/>
    </row>
    <row r="9" spans="1:3" ht="19" customHeight="1" x14ac:dyDescent="0.35">
      <c r="A9" s="5" t="s">
        <v>119</v>
      </c>
      <c r="B9" s="48"/>
      <c r="C9" s="48"/>
    </row>
    <row r="10" spans="1:3" x14ac:dyDescent="0.35">
      <c r="A10" s="7" t="s">
        <v>81</v>
      </c>
      <c r="B10" s="103">
        <f>'AUTOS NOTA 324'!B20:C20</f>
        <v>127882590</v>
      </c>
      <c r="C10" s="103"/>
    </row>
    <row r="11" spans="1:3" x14ac:dyDescent="0.35">
      <c r="A11" s="7" t="s">
        <v>138</v>
      </c>
      <c r="B11" s="104">
        <f>'AUTOS NOTA 324'!B39:C39</f>
        <v>89517813</v>
      </c>
      <c r="C11" s="48"/>
    </row>
    <row r="12" spans="1:3" ht="29" x14ac:dyDescent="0.35">
      <c r="A12" s="7" t="s">
        <v>85</v>
      </c>
      <c r="B12" s="101"/>
      <c r="C12" s="102"/>
    </row>
    <row r="13" spans="1:3" ht="43.5" x14ac:dyDescent="0.35">
      <c r="A13" s="5" t="s">
        <v>86</v>
      </c>
      <c r="B13" s="48"/>
      <c r="C13" s="48"/>
    </row>
    <row r="14" spans="1:3" ht="43.5" x14ac:dyDescent="0.35">
      <c r="A14" s="5" t="s">
        <v>87</v>
      </c>
      <c r="B14" s="48"/>
      <c r="C14" s="48"/>
    </row>
    <row r="15" spans="1:3" x14ac:dyDescent="0.35">
      <c r="A15" s="5" t="s">
        <v>88</v>
      </c>
      <c r="B15" s="6"/>
      <c r="C15" s="6"/>
    </row>
    <row r="16" spans="1:3" x14ac:dyDescent="0.35">
      <c r="A16" s="7" t="s">
        <v>89</v>
      </c>
      <c r="B16" s="48"/>
      <c r="C16" s="48"/>
    </row>
    <row r="17" spans="1:3" x14ac:dyDescent="0.35">
      <c r="A17" s="6" t="s">
        <v>90</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91</v>
      </c>
      <c r="E1" s="3" t="s">
        <v>43</v>
      </c>
      <c r="F1" s="2" t="s">
        <v>75</v>
      </c>
      <c r="G1" s="4">
        <v>0</v>
      </c>
      <c r="H1" t="s">
        <v>13</v>
      </c>
      <c r="I1" t="s">
        <v>92</v>
      </c>
      <c r="K1" t="s">
        <v>120</v>
      </c>
      <c r="L1" s="30" t="s">
        <v>151</v>
      </c>
      <c r="M1" t="s">
        <v>93</v>
      </c>
      <c r="N1" t="s">
        <v>75</v>
      </c>
      <c r="O1" t="s">
        <v>142</v>
      </c>
    </row>
    <row r="2" spans="1:15" x14ac:dyDescent="0.35">
      <c r="A2" t="s">
        <v>93</v>
      </c>
      <c r="B2" t="s">
        <v>45</v>
      </c>
      <c r="C2" t="s">
        <v>94</v>
      </c>
      <c r="D2" s="2" t="s">
        <v>95</v>
      </c>
      <c r="E2" s="1" t="s">
        <v>96</v>
      </c>
      <c r="F2" s="2" t="s">
        <v>78</v>
      </c>
      <c r="G2" s="4">
        <v>0.7</v>
      </c>
      <c r="H2" t="s">
        <v>14</v>
      </c>
      <c r="I2" t="s">
        <v>97</v>
      </c>
      <c r="K2" t="s">
        <v>121</v>
      </c>
      <c r="L2" s="30" t="s">
        <v>122</v>
      </c>
      <c r="M2" t="s">
        <v>98</v>
      </c>
      <c r="N2" t="s">
        <v>76</v>
      </c>
      <c r="O2" t="s">
        <v>45</v>
      </c>
    </row>
    <row r="3" spans="1:15" x14ac:dyDescent="0.35">
      <c r="A3" t="s">
        <v>98</v>
      </c>
      <c r="C3" t="s">
        <v>99</v>
      </c>
      <c r="D3" s="2" t="s">
        <v>100</v>
      </c>
      <c r="E3" s="1" t="s">
        <v>101</v>
      </c>
      <c r="F3" s="2" t="s">
        <v>76</v>
      </c>
      <c r="G3" s="4">
        <v>0.3</v>
      </c>
      <c r="H3" t="s">
        <v>102</v>
      </c>
      <c r="I3" t="s">
        <v>103</v>
      </c>
      <c r="L3" s="30" t="s">
        <v>123</v>
      </c>
      <c r="M3" t="s">
        <v>104</v>
      </c>
      <c r="N3" t="s">
        <v>78</v>
      </c>
    </row>
    <row r="4" spans="1:15" x14ac:dyDescent="0.35">
      <c r="A4" t="s">
        <v>104</v>
      </c>
      <c r="C4" t="s">
        <v>38</v>
      </c>
      <c r="E4" s="1" t="s">
        <v>105</v>
      </c>
      <c r="H4" t="s">
        <v>106</v>
      </c>
      <c r="I4" t="s">
        <v>18</v>
      </c>
      <c r="L4" t="s">
        <v>124</v>
      </c>
    </row>
    <row r="5" spans="1:15" x14ac:dyDescent="0.35">
      <c r="A5" t="s">
        <v>107</v>
      </c>
      <c r="E5" s="1" t="s">
        <v>108</v>
      </c>
      <c r="H5" t="s">
        <v>109</v>
      </c>
      <c r="I5" t="s">
        <v>110</v>
      </c>
      <c r="L5" s="30" t="s">
        <v>125</v>
      </c>
    </row>
    <row r="6" spans="1:15" x14ac:dyDescent="0.35">
      <c r="E6" s="1" t="s">
        <v>111</v>
      </c>
      <c r="I6" t="s">
        <v>112</v>
      </c>
      <c r="L6" s="30" t="s">
        <v>152</v>
      </c>
    </row>
    <row r="7" spans="1:15" x14ac:dyDescent="0.35">
      <c r="E7" s="1" t="s">
        <v>113</v>
      </c>
      <c r="I7" t="s">
        <v>144</v>
      </c>
      <c r="L7" s="30" t="s">
        <v>126</v>
      </c>
    </row>
    <row r="8" spans="1:15" x14ac:dyDescent="0.35">
      <c r="E8" s="1" t="s">
        <v>114</v>
      </c>
      <c r="L8" s="30" t="s">
        <v>146</v>
      </c>
    </row>
    <row r="9" spans="1:15" x14ac:dyDescent="0.35">
      <c r="L9" s="30" t="s">
        <v>127</v>
      </c>
    </row>
    <row r="10" spans="1:15" x14ac:dyDescent="0.35">
      <c r="L10" s="30" t="s">
        <v>128</v>
      </c>
    </row>
    <row r="11" spans="1:15" x14ac:dyDescent="0.35">
      <c r="L11" s="30" t="s">
        <v>129</v>
      </c>
    </row>
    <row r="12" spans="1:15" x14ac:dyDescent="0.35">
      <c r="L12" s="30" t="s">
        <v>130</v>
      </c>
    </row>
    <row r="13" spans="1:15" x14ac:dyDescent="0.35">
      <c r="L13" s="30"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2024-02-22T17:35:44Z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