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BBBA3AAB-F0CB-4DAE-9EA4-5C231B0CCF82}"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l="1"/>
  <c r="B6" i="11"/>
  <c r="B17" i="11"/>
  <c r="B28" i="11" s="1"/>
  <c r="C11" i="11"/>
  <c r="C10" i="11"/>
  <c r="B7" i="10"/>
  <c r="B7" i="14"/>
  <c r="B6" i="14"/>
  <c r="B5" i="14"/>
  <c r="B4" i="14"/>
  <c r="B3" i="14"/>
  <c r="B2" i="14"/>
  <c r="B4" i="11"/>
  <c r="B5" i="11"/>
  <c r="B7"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<sst xmlns="http://schemas.openxmlformats.org/spreadsheetml/2006/main" count="194" uniqueCount="153">
  <si>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</si>
  <si>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</si>
  <si>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7600131050192023002840 0</t>
  </si>
  <si>
    <t>Juzgado</t>
  </si>
  <si>
    <t>JUZGADO 19 LABORAL DEL CIRCUITO DE CALI</t>
  </si>
  <si>
    <t>Demandado</t>
  </si>
  <si>
    <t>COLFONDOS Y OTRO</t>
  </si>
  <si>
    <t xml:space="preserve">Demandante </t>
  </si>
  <si>
    <t>CARLOS ALBERTO CABRERA GONZALEZ C.C. 16.672.490</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</si>
  <si>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</si>
  <si>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</si>
  <si>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</si>
  <si>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</si>
  <si>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</si>
  <si>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</si>
  <si>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</si>
  <si>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</si>
  <si>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</si>
  <si>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</si>
  <si>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CARLOS ALBERTO CABRERA GONZALEZ IDENTIFICADO CON C.C. 16.672.490, NACIÓ EL 18/06/1962 Y APARTIR DEL 26/09/1983 EMPEZÓ A TRABAJAR Y CADA EMPRESA LE REALIZÓ PAGO DE APORTES A PENSIÓN, INDICÓ QUE CUANDO SE TRASLADÓ A COLFONDOS TENIA APROXIMADAMENTE 664 SEMANAS COTIZADAS, QUE A LA FECHA TIENE 707 SEMANAS COTIZADAS AL RAIS. ARGUMENTÓ QUE NO RECIBIÓ INFORMACIÓN O ASESORIA POR PARTE DE COLFONDOS, ASÍ COMO TAMPOCO PROYECCIONES DE LA MESADA PENSIONAL. ADUJO QUE PRESENTÓ SOLICITUD ANTE COLFONDOS Y COLPENSIONES PARA EL TRASLADO O NULIDAD DEL ACTO DE AFILIACIÓN, MISMAS QUE FUERON NEGADAS.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</si>
  <si>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</si>
  <si>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</si>
  <si>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</si>
  <si>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</si>
  <si>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</si>
  <si>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</si>
  <si>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</si>
  <si>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</si>
  <si>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</si>
  <si>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</si>
  <si>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</si>
  <si>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</si>
  <si>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</si>
  <si>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</si>
  <si>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</si>
  <si>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</si>
  <si>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06/02/2024 (Auto que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</si>
  <si>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</si>
  <si>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</si>
  <si>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</si>
  <si>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</si>
  <si>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</si>
  <si>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</si>
  <si>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</si>
  <si>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</si>
  <si>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</si>
  <si>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</si>
  <si>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</si>
  <si>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</si>
  <si>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</si>
  <si>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</si>
  <si>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</si>
  <si>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</si>
  <si>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</si>
  <si>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</si>
  <si>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</si>
  <si>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</si>
  <si>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</si>
  <si>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</si>
  <si>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</si>
  <si>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</si>
  <si>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</si>
  <si>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</si>
  <si>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</si>
  <si>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</si>
  <si>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</si>
  <si>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</si>
  <si>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</si>
  <si>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</si>
  <si>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</si>
  <si>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</si>
  <si>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</si>
  <si>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</si>
  <si>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</si>
  <si>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</si>
  <si>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</si>
  <si>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</si>
  <si>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</si>
  <si>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</si>
  <si>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</si>
  <si>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</si>
  <si>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</si>
  <si>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</si>
  <si>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</si>
  <si>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AJR1983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</si>
  <si>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</si>
  <si>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</si>
  <si>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</si>
  <si>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</si>
  <si>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</si>
  <si>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</si>
  <si>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agosto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</si>
  <si>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</si>
  <si>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</si>
  <si>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</si>
  <si>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</si>
  <si>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</si>
  <si>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</si>
  <si>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</si>
  <si>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</si>
  <si>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</si>
  <si>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</si>
  <si>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</si>
  <si>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</si>
  <si>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</si>
  <si>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</si>
  <si>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</si>
  <si>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</si>
  <si>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</si>
  <si>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</si>
  <si>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</si>
  <si>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</si>
  <si>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</si>
  <si>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</si>
  <si>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</si>
  <si>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</si>
  <si>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</si>
  <si>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</si>
  <si>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</si>
  <si>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</si>
  <si>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</si>
  <si>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</si>
  <si>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</si>
  <si>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</si>
  <si>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</si>
  <si>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</si>
  <si>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</si>
  <si>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</si>
  <si>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</si>
  <si>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</si>
  <si>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</si>
  <si>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</si>
  <si>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</si>
  <si>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</si>
  <si>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</si>
  <si>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</si>
  <si>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</si>
  <si>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</si>
  <si>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</si>
  <si>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</si>
  <si>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</si>
  <si>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</si>
  <si>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</si>
  <si>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</si>
  <si>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</si>
  <si>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</si>
  <si>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</si>
  <si>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</si>
  <si>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</si>
  <si>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</si>
  <si>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</si>
  <si>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</si>
  <si>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MERITO FRENTE A LA DEMANDA: 
1. LAS EXCEPCIONES FORMULADAS POR LA ENTIDAD QUE EFECTUÓ EL LLAMAMIENTO EN GARANTÍA A MI PROCURADA
2. LA INDEMNIZACIÓN PLENA DE PERJUICIOS DEBE SER SOLICITADA POR EL PENSIONADO Y ESTÁ A CARGO ÚNICA Y EXCLUSIVAMENTE DE LAS AFP QUE INCUMPLIERON EL DEBER DE INFORMACIÓN, DE CONFORMIDAD CON LO PRECEPTUADO POR LA CORTE SUPREMA DE JUSTICIA 
3. AFILIACIÓN LIBRE Y ESPONTÁNEA DEL SEÑOR CARLOS ALBERTO CABRERA GONZALEZ AL RÉGIMEN DE AHORRO INDIVIDIAL CON SOLIDARIDAD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</si>
</sst>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9" fontId="0" fillId="0" borderId="1" xfId="0" applyNumberFormat="1"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90" zoomScaleNormal="90"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t="s">
        <v>2</v>
      </c>
    </row>
    <row r="3" spans="1:3" x14ac:dyDescent="0.25">
      <c r="A3" s="5" t="s">
        <v>3</v>
      </c>
      <c r="B3" s="53" t="s">
        <v>4</v>
      </c>
      <c r="C3" s="54"/>
    </row>
    <row r="4" spans="1:3" x14ac:dyDescent="0.25">
      <c r="A4" s="5" t="s">
        <v>5</v>
      </c>
      <c r="B4" s="53" t="s">
        <v>6</v>
      </c>
      <c r="C4" s="54"/>
    </row>
    <row r="5" spans="1:3" ht="14.45" customHeight="1" x14ac:dyDescent="0.25">
      <c r="A5" s="5" t="s">
        <v>7</v>
      </c>
      <c r="B5" s="51" t="s">
        <v>8</v>
      </c>
      <c r="C5" s="52"/>
    </row>
    <row r="6" spans="1:3" x14ac:dyDescent="0.25">
      <c r="A6" s="5" t="s">
        <v>9</v>
      </c>
      <c r="B6" s="36" t="s">
        <v>10</v>
      </c>
      <c r="C6" s="36"/>
    </row>
    <row r="7" spans="1:3" x14ac:dyDescent="0.25">
      <c r="A7" s="5" t="s">
        <v>11</v>
      </c>
      <c r="B7" s="36" t="s">
        <v>12</v>
      </c>
      <c r="C7" s="36"/>
    </row>
    <row r="8" spans="1:3" x14ac:dyDescent="0.25">
      <c r="A8" s="5" t="s">
        <v>13</v>
      </c>
      <c r="B8" s="46">
        <v>36739</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45258</v>
      </c>
      <c r="C27" s="39"/>
    </row>
    <row r="28" spans="1:3" x14ac:dyDescent="0.25">
      <c r="A28" s="5" t="s">
        <v>35</v>
      </c>
      <c r="B28" s="35" t="s">
        <v>36</v>
      </c>
      <c r="C28" s="35"/>
    </row>
    <row r="29" spans="1:3" x14ac:dyDescent="0.25">
      <c r="A29" s="5" t="s">
        <v>37</v>
      </c>
      <c r="B29" s="35">
        <v>45344</v>
      </c>
      <c r="C29" s="36"/>
    </row>
  </sheetData>
  <mergeCells count="23">
    <mergeCell ref="B8:C8"/>
    <mergeCell ref="B9:C9"/>
    <mergeCell ref="B10:C10"/>
    <mergeCell ref="B11:C11"/>
    <mergeCell ref="A1:C1"/>
    <mergeCell ref="B7:C7"/>
    <mergeCell ref="B5:C5"/>
    <mergeCell ref="B3:C3"/>
    <mergeCell ref="B4:C4"/>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322'!B5:C5</f>
        <v>CARLOS ALBERTO CABRERA GONZALEZ C.C. 16.672.490</v>
      </c>
      <c r="C3" s="36"/>
    </row>
    <row r="4" spans="1:3" x14ac:dyDescent="0.25">
      <c r="A4" s="5" t="s">
        <v>3</v>
      </c>
      <c r="B4" s="36" t="str">
        <f>'GENERALES NOTA 322'!B3:C3</f>
        <v>JUZGADO 19 LABORAL DEL CIRCUITO DE CALI</v>
      </c>
      <c r="C4" s="36"/>
    </row>
    <row r="5" spans="1:3" x14ac:dyDescent="0.25">
      <c r="A5" s="5" t="s">
        <v>5</v>
      </c>
      <c r="B5" s="36" t="str">
        <f>'GENERALES NOTA 322'!B4:C4</f>
        <v>COLFONDOS Y OTRO</v>
      </c>
      <c r="C5" s="36"/>
    </row>
    <row r="6" spans="1:3" x14ac:dyDescent="0.25">
      <c r="A6" s="5" t="s">
        <v>7</v>
      </c>
      <c r="B6" s="36" t="e">
        <f>_xlfn.SINGLE('GENERALES NOTA 322'!#REF!)</f>
        <v>#REF!</v>
      </c>
      <c r="C6" s="36"/>
    </row>
    <row r="7" spans="1:3" x14ac:dyDescent="0.25">
      <c r="A7" s="5" t="s">
        <v>9</v>
      </c>
      <c r="B7" s="36" t="str">
        <f>'GENERALES NOTA 322'!B6:C6</f>
        <v>LLAMADA EN GARANTIA</v>
      </c>
      <c r="C7" s="36"/>
    </row>
    <row r="8" spans="1:3" x14ac:dyDescent="0.25">
      <c r="A8" s="13" t="s">
        <v>41</v>
      </c>
      <c r="B8" s="36"/>
      <c r="C8" s="36"/>
    </row>
    <row r="9" spans="1:3" x14ac:dyDescent="0.25">
      <c r="A9" s="13" t="s">
        <v>16</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25" sqref="B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f>
        <v>7600131050192023002840 0</v>
      </c>
      <c r="C3" s="75"/>
    </row>
    <row r="4" spans="1:6" x14ac:dyDescent="0.25">
      <c r="A4" s="21" t="s">
        <v>3</v>
      </c>
      <c r="B4" s="75" t="str">
        <f>'GENERALES NOTA 322'!B3:C3</f>
        <v>JUZGADO 19 LABORAL DEL CIRCUITO DE CALI</v>
      </c>
      <c r="C4" s="75"/>
    </row>
    <row r="5" spans="1:6" x14ac:dyDescent="0.25">
      <c r="A5" s="21" t="s">
        <v>5</v>
      </c>
      <c r="B5" s="75" t="str">
        <f>'GENERALES NOTA 322'!B4:C4</f>
        <v>COLFONDOS Y OTRO</v>
      </c>
      <c r="C5" s="75"/>
    </row>
    <row r="6" spans="1:6" ht="14.45" customHeight="1" x14ac:dyDescent="0.25">
      <c r="A6" s="21" t="s">
        <v>7</v>
      </c>
      <c r="B6" s="76" t="str">
        <f>+'GENERALES NOTA 322'!B5:C5</f>
        <v>CARLOS ALBERTO CABRERA GONZALEZ C.C. 16.672.490</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7" t="s">
        <v>22</v>
      </c>
      <c r="B9" s="78" t="s">
        <v>23</v>
      </c>
      <c r="C9" s="79"/>
    </row>
    <row r="10" spans="1:6" x14ac:dyDescent="0.25">
      <c r="A10" s="77"/>
      <c r="B10" s="22" t="s">
        <v>24</v>
      </c>
      <c r="C10" s="19">
        <f>'GENERALES NOTA 322'!C17</f>
        <v>0</v>
      </c>
    </row>
    <row r="11" spans="1:6" x14ac:dyDescent="0.25">
      <c r="A11" s="77"/>
      <c r="B11" s="22" t="s">
        <v>25</v>
      </c>
      <c r="C11" s="19">
        <f>'GENERALES NOTA 322'!C18</f>
        <v>0</v>
      </c>
    </row>
    <row r="12" spans="1:6" x14ac:dyDescent="0.25">
      <c r="A12" s="77"/>
      <c r="B12" s="78"/>
      <c r="C12" s="79"/>
    </row>
    <row r="13" spans="1:6" x14ac:dyDescent="0.25">
      <c r="A13" s="77"/>
      <c r="B13" s="22" t="s">
        <v>85</v>
      </c>
      <c r="C13" s="24"/>
    </row>
    <row r="14" spans="1:6" x14ac:dyDescent="0.25">
      <c r="A14" s="77"/>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2">
        <f>((C19+C20+C22+C23)-C26)*C25*C27</f>
        <v>0</v>
      </c>
      <c r="C17" s="82"/>
    </row>
    <row r="18" spans="1:3" x14ac:dyDescent="0.25">
      <c r="A18" s="23" t="s">
        <v>93</v>
      </c>
      <c r="B18" s="80" t="s">
        <v>23</v>
      </c>
      <c r="C18" s="81"/>
    </row>
    <row r="19" spans="1:3" x14ac:dyDescent="0.25">
      <c r="A19" s="88"/>
      <c r="B19" s="22" t="s">
        <v>24</v>
      </c>
      <c r="C19" s="19">
        <v>0</v>
      </c>
    </row>
    <row r="20" spans="1:3" x14ac:dyDescent="0.25">
      <c r="A20" s="89"/>
      <c r="B20" s="22" t="s">
        <v>25</v>
      </c>
      <c r="C20" s="19">
        <v>0</v>
      </c>
    </row>
    <row r="21" spans="1:3" x14ac:dyDescent="0.25">
      <c r="A21" s="89"/>
      <c r="B21" s="78" t="s">
        <v>26</v>
      </c>
      <c r="C21" s="79"/>
    </row>
    <row r="22" spans="1:3" x14ac:dyDescent="0.25">
      <c r="A22" s="89"/>
      <c r="B22" s="22" t="s">
        <v>85</v>
      </c>
      <c r="C22" s="19">
        <v>0</v>
      </c>
    </row>
    <row r="23" spans="1:3" ht="45" x14ac:dyDescent="0.25">
      <c r="A23" s="89"/>
      <c r="B23" s="22" t="s">
        <v>94</v>
      </c>
      <c r="C23" s="19">
        <v>0</v>
      </c>
    </row>
    <row r="24" spans="1:3" x14ac:dyDescent="0.25">
      <c r="A24" s="89"/>
      <c r="B24" s="78" t="s">
        <v>95</v>
      </c>
      <c r="C24" s="79"/>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2">
        <f>IFERROR(B17*(VLOOKUP(B15,Hoja2!$G$1:$H$6,2,0)),16666)</f>
        <v>16666</v>
      </c>
      <c r="C28" s="82"/>
    </row>
    <row r="29" spans="1:3" ht="30" x14ac:dyDescent="0.25">
      <c r="A29" s="21" t="s">
        <v>99</v>
      </c>
      <c r="B29" s="83" t="s">
        <v>100</v>
      </c>
      <c r="C29" s="84"/>
    </row>
    <row r="30" spans="1:3" ht="30" x14ac:dyDescent="0.25">
      <c r="A30" s="21" t="s">
        <v>101</v>
      </c>
      <c r="B30" s="85" t="s">
        <v>152</v>
      </c>
      <c r="C30" s="86"/>
    </row>
    <row r="31" spans="1:3" ht="18.75" x14ac:dyDescent="0.25">
      <c r="A31" s="29" t="s">
        <v>102</v>
      </c>
      <c r="B31" s="29"/>
      <c r="C31" s="29"/>
    </row>
    <row r="32" spans="1:3" x14ac:dyDescent="0.25">
      <c r="A32" s="30" t="s">
        <v>103</v>
      </c>
      <c r="B32" s="87"/>
      <c r="C32" s="87"/>
    </row>
    <row r="33" spans="1:3" x14ac:dyDescent="0.25">
      <c r="A33" s="30" t="s">
        <v>104</v>
      </c>
      <c r="B33" s="87"/>
      <c r="C33" s="87"/>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322'!B5:C5</f>
        <v>CARLOS ALBERTO CABRERA GONZALEZ C.C. 16.672.490</v>
      </c>
      <c r="C3" s="36"/>
    </row>
    <row r="4" spans="1:3" x14ac:dyDescent="0.25">
      <c r="A4" s="5" t="s">
        <v>3</v>
      </c>
      <c r="B4" s="36" t="str">
        <f>'GENERALES NOTA 322'!B3:C3</f>
        <v>JUZGADO 19 LABORAL DEL CIRCUITO DE CALI</v>
      </c>
      <c r="C4" s="36"/>
    </row>
    <row r="5" spans="1:3" ht="29.1" customHeight="1" x14ac:dyDescent="0.25">
      <c r="A5" s="5" t="s">
        <v>5</v>
      </c>
      <c r="B5" s="36" t="str">
        <f>'GENERALES NOTA 322'!B4:C4</f>
        <v>COLFONDOS Y OTRO</v>
      </c>
      <c r="C5" s="36"/>
    </row>
    <row r="6" spans="1:3" x14ac:dyDescent="0.25">
      <c r="A6" s="5" t="s">
        <v>7</v>
      </c>
      <c r="B6" s="36" t="e">
        <f>_xlfn.SINGLE('GENERALES NOTA 322'!#REF!)</f>
        <v>#REF!</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93</v>
      </c>
      <c r="B9" s="90"/>
      <c r="C9" s="90"/>
    </row>
    <row r="10" spans="1:3" x14ac:dyDescent="0.25">
      <c r="A10" s="15" t="s">
        <v>107</v>
      </c>
      <c r="B10" s="36"/>
      <c r="C10" s="36"/>
    </row>
    <row r="11" spans="1:3" ht="30" x14ac:dyDescent="0.25">
      <c r="A11" s="15" t="s">
        <v>108</v>
      </c>
      <c r="B11" s="91"/>
      <c r="C11" s="56"/>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2024-02-22T21:49:11Z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