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A07623A-E1DC-4293-8878-7A356CCAE01A}" xr6:coauthVersionLast="47" xr6:coauthVersionMax="47" xr10:uidLastSave="{00000000-0000-0000-0000-000000000000}"/>
  <bookViews>
    <workbookView xWindow="-120" yWindow="-120" windowWidth="29040" windowHeight="15720" firstSheet="1" activeTab="4" xr2:uid="{00000000-000D-0000-FFFF-FFFF00000000}"/>
  </bookViews>
  <sheets>
    <sheet name="AUTOS  NOTA 322" sheetId="1" r:id="rId1"/>
    <sheet name="AUTOS NOTA 321" sheetId="7" r:id="rId2"/>
    <sheet name="AUTOS NOTA 324-478" sheetId="12" r:id="rId3"/>
    <sheet name="AUTOS NOTA 325" sheetId="13" r:id="rId4"/>
    <sheet name="CONCEPTO DE CONCILIACIÓN 330 " sheetId="14" r:id="rId5"/>
    <sheet name="CAMBIO DE CONTINGENCIA 423" sheetId="15" r:id="rId6"/>
    <sheet name="TASACION " sheetId="10" state="hidden" r:id="rId7"/>
    <sheet name="Hoja2" sheetId="6" state="hidden" r:id="rId8"/>
  </sheets>
  <externalReferences>
    <externalReference r:id="rId9"/>
    <externalReference r:id="rId10"/>
    <externalReference r:id="rId11"/>
  </externalReferences>
  <definedNames>
    <definedName name="Posición" localSheetId="2">[1]Hoja1!$S$3:$S$4</definedName>
    <definedName name="Posición">[2]Hoja1!$S$3:$S$4</definedName>
    <definedName name="Probabilidad" localSheetId="2">[1]Parametros!$A$3:$A$5</definedName>
    <definedName name="Probabilidad">[2]Parametros!$A$3:$A$5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3" l="1"/>
  <c r="B2" i="14" s="1"/>
  <c r="B2" i="15" s="1"/>
  <c r="B2" i="12"/>
  <c r="B8" i="15" l="1"/>
  <c r="B15" i="15"/>
  <c r="B34" i="15" s="1"/>
  <c r="B8" i="14"/>
  <c r="D20" i="14"/>
  <c r="E20" i="14"/>
  <c r="F20" i="14"/>
  <c r="G20" i="14"/>
  <c r="G22" i="14" s="1"/>
  <c r="G24" i="14" s="1"/>
  <c r="H20" i="14"/>
  <c r="H22" i="14" s="1"/>
  <c r="H24" i="14" s="1"/>
  <c r="D21" i="14"/>
  <c r="D23" i="14" s="1"/>
  <c r="D25" i="14" s="1"/>
  <c r="E21" i="14"/>
  <c r="F21" i="14"/>
  <c r="G21" i="14"/>
  <c r="H21" i="14"/>
  <c r="D22" i="14"/>
  <c r="E22" i="14"/>
  <c r="E24" i="14" s="1"/>
  <c r="F22" i="14"/>
  <c r="F24" i="14" s="1"/>
  <c r="E23" i="14"/>
  <c r="F23" i="14"/>
  <c r="G23" i="14"/>
  <c r="H23" i="14"/>
  <c r="D24" i="14"/>
  <c r="E25" i="14"/>
  <c r="F25" i="14"/>
  <c r="G25" i="14"/>
  <c r="H25" i="14"/>
  <c r="B9" i="12"/>
  <c r="B20" i="12"/>
  <c r="B40" i="12" s="1"/>
  <c r="B11" i="13" s="1"/>
  <c r="B10" i="13" l="1"/>
  <c r="B8" i="12"/>
  <c r="B8" i="13"/>
  <c r="B4" i="7"/>
  <c r="B5" i="7"/>
  <c r="B6" i="7"/>
  <c r="B7" i="7"/>
  <c r="B3" i="7"/>
  <c r="B3" i="12" l="1"/>
  <c r="B3" i="13"/>
  <c r="B3" i="14" s="1"/>
  <c r="B3" i="15" s="1"/>
  <c r="B5" i="13"/>
  <c r="B5" i="14" s="1"/>
  <c r="B5" i="15" s="1"/>
  <c r="B5" i="12"/>
  <c r="B4" i="12"/>
  <c r="B4" i="13"/>
  <c r="B4" i="14" s="1"/>
  <c r="B4" i="15" s="1"/>
  <c r="B7" i="12"/>
  <c r="B7" i="13"/>
  <c r="B7" i="14" s="1"/>
  <c r="B7" i="15" s="1"/>
  <c r="B6" i="12"/>
  <c r="B6" i="13"/>
  <c r="B6" i="14" s="1"/>
  <c r="B6" i="15" s="1"/>
</calcChain>
</file>

<file path=xl/sharedStrings.xml><?xml version="1.0" encoding="utf-8"?>
<sst xmlns="http://schemas.openxmlformats.org/spreadsheetml/2006/main" count="340" uniqueCount="217">
  <si>
    <t>SOLICITUD DE ANTECEDENTES -ABOGADO EXTERNO-</t>
  </si>
  <si>
    <t>Radicado(23 digitos)</t>
  </si>
  <si>
    <t>11001400308320230051100</t>
  </si>
  <si>
    <t>Juzgado</t>
  </si>
  <si>
    <t>SESENTA Y CINCO (65) DE PEQUEÑAS CAUSAS Y COMPETENCIA MÚLTIPLE DE BOGOTÁ D.C.</t>
  </si>
  <si>
    <t>Demandado</t>
  </si>
  <si>
    <t>GASEOSAS LUX S.A., WILSON AZA RAMÍREZ (CONDUCTOR)</t>
  </si>
  <si>
    <t xml:space="preserve">Demandante </t>
  </si>
  <si>
    <t>DIEGO ALONSO RUBIO GÓMEZ</t>
  </si>
  <si>
    <t>Tipo de vinculacion compañía</t>
  </si>
  <si>
    <t>LLAMADA EN GARANTIA</t>
  </si>
  <si>
    <t xml:space="preserve">Tipo de perjucio </t>
  </si>
  <si>
    <t>RCE DAÑOS MATERIALES</t>
  </si>
  <si>
    <t>INTERVINIENTE -Nombre de lesionado o muerto (s) del proceso</t>
  </si>
  <si>
    <t>NO APLICA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</si>
  <si>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</si>
  <si>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</si>
  <si>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</si>
  <si>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</si>
  <si>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</si>
  <si>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</si>
  <si>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</si>
  <si>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</si>
  <si>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</si>
  <si>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</si>
  <si>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</si>
  <si>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</si>
  <si>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2 HERIDOS</t>
  </si>
  <si>
    <t xml:space="preserve">Condicion </t>
  </si>
  <si>
    <t>Ocupante vehículo</t>
  </si>
  <si>
    <t>Fecha de los hechos</t>
  </si>
  <si>
    <t>ENERO 26 DE 2022</t>
  </si>
  <si>
    <t>Fecha de solicitud audiencia prejudicial</t>
  </si>
  <si>
    <t>NO HUBO, SE SOLICITARON MEDIDAS CAUTELARES</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</si>
  <si>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</si>
  <si>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</si>
  <si>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26 de enero de 2022, ocurrió un accidente de tránsito en Bogotá, en la avenida Ciudad de Cali con calle 151c, involucrando los vehículos de placas FUZ-085, propiedad de Gaseosas Lux S.A., y CXL-709, propiedad de Diego Alonso Rubio Gómez.
2.  Según el reporte policial, la causa probable del accidente fue que el conductor del vehículo FUZ-085 no mantuvo la distancia de seguridad, según la hipótesis del código 121.
3. El vehículo del poderdante resultó en pérdida total, como lo confirma el peritaje que se aporta en la demnada.
4. La aseguradora de la demandada ofreció $8.610.000 al poderdante, quien conservaría el vehículo en pérdida total. Sin embargo, el poderdante rechazó la oferta, ya que implicaba renunciar a reclamar el excedente del valor del vehículo.
5. Según el peritaje adjunto y una consulta en una página web de referencia, el valor comercial del vehículo del poderdante oscila entre $17.700.000 y $18.700.000, lo que deja una diferencia significativa respecto a la oferta de la aseguradora.</t>
  </si>
  <si>
    <t>Asegurado</t>
  </si>
  <si>
    <t>NO SE RELACIONA</t>
  </si>
  <si>
    <t>Nit Asegurado</t>
  </si>
  <si>
    <t>Placa vehículo asegurado (si aplica)</t>
  </si>
  <si>
    <t>FUZ-085</t>
  </si>
  <si>
    <t>No. Póliza vinculada</t>
  </si>
  <si>
    <t>Fecha de asignación</t>
  </si>
  <si>
    <t>NOVIEMBRE 3 DE 2023</t>
  </si>
  <si>
    <t>Fecha de notificación</t>
  </si>
  <si>
    <t>OCTUBRE 10 DE 2024</t>
  </si>
  <si>
    <r>
      <t xml:space="preserve">Fecha de contestacion 
*Recomendación: </t>
    </r>
    <r>
      <rPr>
        <sz val="11"/>
        <color theme="1"/>
        <rFont val="Calibri"/>
        <family val="2"/>
        <scheme val="minor"/>
      </rPr>
      <t>Fecha máxima para contestar la demanda acorde a lo estiúlado en la norma.</t>
    </r>
  </si>
  <si>
    <t>OCTUBRE 28 DE 2024</t>
  </si>
  <si>
    <t>REMISION DE ANTECEDENTES - ABOGADO INTERNO-</t>
  </si>
  <si>
    <t>SINIESTRO - APLICATIVO</t>
  </si>
  <si>
    <t>SINIESTRO 110460266 APL. 204307</t>
  </si>
  <si>
    <t>INTERVINIENTE</t>
  </si>
  <si>
    <t>PÓLIZA</t>
  </si>
  <si>
    <t>22955547-856</t>
  </si>
  <si>
    <t>AMPARO A AFECTAR</t>
  </si>
  <si>
    <t>VALOR ASEGURADO</t>
  </si>
  <si>
    <t>DEDUCIBLE</t>
  </si>
  <si>
    <t>MODALIDAD</t>
  </si>
  <si>
    <t>OCURRENCIA</t>
  </si>
  <si>
    <t xml:space="preserve">VIGENCIA </t>
  </si>
  <si>
    <t xml:space="preserve"> 10/08/2021 hasta las 24:00 horas del 09/08/2022</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</si>
  <si>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</si>
  <si>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</si>
  <si>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</si>
  <si>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</si>
  <si>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</si>
  <si>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</si>
  <si>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</si>
  <si>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</si>
  <si>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</si>
  <si>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</si>
  <si>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</si>
  <si>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Pretensiones elevadas- reclamación Compañía</t>
  </si>
  <si>
    <t xml:space="preserve">OFRECIENTO AUTOS </t>
  </si>
  <si>
    <t>OFRECIENTO VALOR</t>
  </si>
  <si>
    <t>$8.610.000)</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</si>
  <si>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</si>
  <si>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</si>
  <si>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</si>
  <si>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</si>
  <si>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</si>
  <si>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</si>
  <si>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</si>
  <si>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</si>
  <si>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</si>
  <si>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</si>
  <si>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</si>
  <si>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</si>
  <si>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</si>
  <si>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</si>
  <si>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</si>
  <si>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</si>
  <si>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</si>
  <si>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</si>
  <si>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</si>
  <si>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</si>
  <si>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</si>
  <si>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</si>
  <si>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</si>
  <si>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</si>
  <si>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</si>
  <si>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</si>
  <si>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</si>
  <si>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</si>
  <si>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</si>
  <si>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</si>
  <si>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</si>
  <si>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</si>
  <si>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</si>
  <si>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</si>
  <si>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</si>
  <si>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</si>
  <si>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</si>
  <si>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</si>
  <si>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</si>
  <si>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</si>
  <si>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</si>
  <si>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</si>
  <si>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</si>
  <si>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</si>
  <si>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</si>
  <si>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</si>
  <si>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</si>
  <si>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VISTO BUENO OUTSOUCING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</si>
  <si>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</si>
  <si>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</si>
  <si>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</si>
  <si>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</si>
  <si>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</si>
  <si>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</si>
  <si>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</si>
  <si>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</si>
  <si>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</si>
  <si>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</si>
  <si>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NO</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</si>
  <si>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</si>
  <si>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</si>
  <si>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</si>
  <si>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</si>
  <si>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</si>
  <si>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</si>
  <si>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</si>
  <si>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</si>
  <si>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</si>
  <si>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</si>
  <si>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</si>
  <si>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</si>
  <si>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</si>
  <si>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</si>
  <si>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</si>
  <si>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</si>
  <si>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</si>
  <si>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</si>
  <si>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</si>
  <si>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</si>
  <si>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</si>
  <si>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</si>
  <si>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</si>
  <si>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</si>
  <si>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</si>
  <si>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</si>
  <si>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</si>
  <si>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EXTERNO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</si>
  <si>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</si>
  <si>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</si>
  <si>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</si>
  <si>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</si>
  <si>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</si>
  <si>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</si>
  <si>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</si>
  <si>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</si>
  <si>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</si>
  <si>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</si>
  <si>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Acompañante motorista</t>
  </si>
  <si>
    <t xml:space="preserve">RCE LESIONES </t>
  </si>
  <si>
    <t xml:space="preserve">SI </t>
  </si>
  <si>
    <t>CEDIDO</t>
  </si>
  <si>
    <t>FACULTATIVO</t>
  </si>
  <si>
    <t xml:space="preserve">Objetado por la Compañía </t>
  </si>
  <si>
    <t xml:space="preserve">Ocupado-trabajador cuenta ajena </t>
  </si>
  <si>
    <t xml:space="preserve">Ciclista </t>
  </si>
  <si>
    <t>DEMANDA DIRECTA</t>
  </si>
  <si>
    <t>RCE HOMICIDIO</t>
  </si>
  <si>
    <t>CLAIMS MADE</t>
  </si>
  <si>
    <t>ACEPTADO</t>
  </si>
  <si>
    <t>AUTOMATICO</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</si>
  <si>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</si>
  <si>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</si>
  <si>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</si>
  <si>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</si>
  <si>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</si>
  <si>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</si>
  <si>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</si>
  <si>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</si>
  <si>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</si>
  <si>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</si>
  <si>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</si>
  <si>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</si>
  <si>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</si>
  <si>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</si>
  <si>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</si>
  <si>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</si>
  <si>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</si>
  <si>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</si>
  <si>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</si>
  <si>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</si>
  <si>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</si>
  <si>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</si>
  <si>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</si>
  <si>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La contingencia se califica como PROBABLE, considerando que la póliza presta cobertura temporal y material para el evento de responsabilidad civil extracontractual. Adicionalmente, se encuentra acreditada la responsabilidad del vehículo asegurado.
Lo primero que debe tomarse en consideración es que la Póliza de Seguro Pesados No. 022955547 / 856 , cuyo asegurado es GASEOSAS LUX S.A.S. presta cobertura material y temporal, de conformidad con los hechos y pretensiones expuestas en el líbelo de la demanda. Frente a la cobertura temporal, debe señalarse que la ocurrencia del accidente (26 de enero de 2022) se encuentra dentro de la limitación temporal de la Póliza en mención, comprendida desde el 10 de agosto de 2021 hasta el 9 de agosto de 2022, bajo la modalidad de ocurrencia. Aunado a ello, presta cobertura material, en tanto ampara la respoonsabilidad civil extracontractual, pretensión que se le endilga al asegurado.
Por otro lado, en lo atinente a la responsabilidad, es de mencionar que existen elementos de prueba que acreditan la responsabilidad del conductor del vehículo asegurado en el accidente del 26 de enero de 2022. En primera medida, porque a través del Informe Policial de Accidente de Tránsito se atribuyó al vehículo asegurado como causa probable del accidente la hipótesis No. 121: “no mantener distancia de seguridad”, hipótesis que se confirma con lo establecido en el "Formato de Sitio", donde se indica, en el concepto de responsabilidad, que "el asegurado no guarda distancia de seguridad, golpeando al tercero". En ese sentido, debe indicarse que en este caso no existen circunstancias por las cuales pueda objetarse el pago. Incluso, Allianz Seguros S.A. ya ha efectuado ofrecimientos al demandante, y dicha circunstancia está acreditada en el plenario. Por lo anterior, existe obligación condicional de la compañía de pagar el siniestro al demandante con cargo al amparo de responsabilidad civil extracontractual, pero dependerá del debate probatorio determinar el valor de los daños ocasionados al vehículo de placas CXL709.
Lo anterior sin perjuicio del carácter contingente del proceso.</t>
  </si>
  <si>
    <t>Como liquidación objetiva de perjuicios se llegó a $9.748.948. Lo anterior, con base en los siguientes fundamentos jurídicos: 
1. Daño emergente: De acuerdo con la valoración efectuada por parte de Audatex al vehículo de placas CXL709, encontramos que el valor de la reparación del automotor asciende a la suma de $9.798.948. En ese sentido, no se tendrá en cuenta el valor de la cotización aportada por el demandante, dado que dista considerablemente de lo valorado por Audatex
2. Deducible: No se encuentra contemplado dentro del contrato de seguro deducible alguno para el amparo de Responsabilidad Civil Extracontractual.</t>
  </si>
  <si>
    <t xml:space="preserve">EXCEPCIONES DE MÉRITO FRENTE A LA DEMANDA:
1.	EXCEPCIONES PLANTEADAS POR QUIEN FORMULÓ EL LLAMAMIENTO EN GARANTÍA A MI REPRESENTADA.
2.	INEXISTENCIA DE RESPONSABILIDAD POR LA FALTA DE ACREDITACIÓN DEL NEXO CAUSAL.
3.	ANULACIÓN DE LA PRESUNCIÓN DE CULPA COMO CONSECUENCIA DE LA CONCURRENCIA DE ACTIVIDADES PELIGROSAS.
4.	REDUCCIÓN DE LA INDEMNIZACIÓN COMO CONSECUENCIA DE LA INCIDENCIA DE LA CONDUCTA DEL SEÑOR JUAN DIEGO RUBIO AGUIRRE EN LA PRODUCCIÓN DEL DAÑO. 
5.	IMPROCEDENCIA Y FALTA ABSOLUTA DE PRUEBA DEL DAÑO EMERGENTE
6.	GENÉRICA O INNOMINADA
EXCEPCIONES DE MÉRITO FRENTE AL LLAMAMIENTO EN GARANTÍA
1.	FALTA DE LEGITIMACIÓN EN LA CAUSA PARA PROMOVER EL LLAMAMIENTO EN GARANTÍA POR PARTE DE WILSON AZA RAMÍREZ
2.	NO EXISTE OBLIGACIÓN INDEMNIZATORIA A CARGO DE ALLIANZ SEGUROS S.A., TODA VEZ QUE NO SE HA REALIZADO EL RIESGO ASEGURADO EN LA PÓLIZA 022955547/856.
3.	RIESGOS EXPRESAMENTE EXCLUIDOS EN LA PÓLIZA SEGURO AUTO COLECTIVO PESADOS NO. 022955547/856
4.	CARÁCTER MERAMENTE INDEMNIZATORIO QUE REVISTEN LOS CONTRATOS DE SEGUROS.
5.	INEXISTENCIA DE SOLIDARIDAD ENTRE ALLIANZ SEGUROS S.A. Y LOS CODEMANDADOS
6.	LÍMITE DEL VALOR ASEGURADO. 
7.	GENÉRICA O INNOMINADA.
</t>
  </si>
  <si>
    <t>Solo daños: " Policial de Accidente de Tránsito se atribuyó al vehículo asegurado como causa probable del accidente la hipótesis No. 121: “no mantener distancia de seguridad”, hipótesis que se confirma con lo establecido en el "Formato de Sitio", donde se indica, en el concepto de responsabilidad, que "el asegurado no guarda distancia de seguridad, golpeando al tercero". En ese sentido, debe indicarse que en este caso no existen circunstancias por las cuales pueda objetarse el pago. Incluso, Allianz Seguros S.A. ya ha efectuado ofrecimientos al demandante, y dicha circunstancia está acreditada en el plenario. Por lo anterior, existe obligación condicional de la compañía de pagar el siniestro al demandante con cargo al amparo de responsabilidad civil extracontractual, pero dependerá del debate probatorio determinar el valor de los daños ocasionados al vehículo de placas CXL709."</t>
  </si>
  <si>
    <t xml:space="preserve"> Policial de Accidente de Tránsito se atribuyó al vehículo asegurado como causa probable del accidente la hipótesis No. 121: “no mantener distancia de seguridad”, hipótesis que se confirma con lo establecido en el "Formato de Sitio", donde se indica, en el concepto de responsabilidad, que "el asegurado no guarda distancia de seguridad, golpeando al tercero". En ese sentido, debe indicarse que en este caso no existen circunstancias por las cuales pueda objetarse el pago. Incluso, Allianz Seguros S.A. ya ha efectuado ofrecimientos al demandante, y dicha circunstancia está acreditada en el plenario. Por lo anterior, existe obligación condicional de la compañía de pagar el siniestro al demandante con cargo al amparo de responsabilidad civil extracontractual, pero dependerá del debate probatorio determinar el valor de los daños ocasionados al vehículo de placas CXL709.</t>
  </si>
  <si>
    <t>En este caso se solicita autorización de suma para conciliar, teniendo en cuenta que la responsabilidad de nuestro asegurado se encuentra acreditada desde el IPAT y confirmada a través de material fotográfico que en efecto demuestra que el golpe del vehículo de la demandante presentó graves abolladuras. 
Al tratarse de un caso de Daños, la compañía realizó un ofrecimiento previo a proceso judicial de $8.610.000. Sin embargo, no fue aceptado por la demandante porque esa suma no alcanza a cubrir la reparación del vehículo. Máxime, si se tiene en cuenta que se trataba de un vehículo antiguo (chevy modelo 2008 usado) y el informe de la Oficina Nacional de Investigaciones (que es algo así como un dictamen pericial de daños) dice que el deterioro supera el 75% del valor comercial. 
Atendiendo a lo anterior, solicitamos se autorice el 100% de la liquidación objetivada, para iniciar acercamientos. Es importante aclarar que en este caso no resulta posible solicitar el 70% porque desde el área de daños ya hubo un ofrecimiento de $8.610.000 que supera el 70% de la liquidación. Por esta razón, solicitamos la autorización del 100%.</t>
  </si>
  <si>
    <t xml:space="preserve">Buen dia, acorde al comité se autoriza el 100% de la contingencia pago rapido a 7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</si>
</sst>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7" borderId="1" xfId="0" applyFont="1" applyFill="1" applyBorder="1" applyAlignment="1">
      <alignment horizontal="justify" vertical="top"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 fillId="0" borderId="2" xfId="0" applyFon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8" fillId="2" borderId="4" xfId="0" applyFont="1" applyFill="1" applyBorder="1" applyAlignment="1">
      <alignment horizontal="center" vertical="top"/>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4" fontId="0" fillId="5" borderId="1" xfId="3" applyFont="1" applyFill="1" applyBorder="1" applyAlignment="1">
      <alignment horizontal="center"/>
    </xf>
    <xf numFmtId="0" fontId="0" fillId="0" borderId="2" xfId="0" applyBorder="1" applyAlignment="1">
      <alignment horizontal="left" vertical="top"/>
    </xf>
    <xf numFmtId="0" fontId="0" fillId="0" borderId="3" xfId="0" applyBorder="1" applyAlignment="1">
      <alignment horizontal="left"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4" xfId="1" applyFont="1" applyFill="1" applyBorder="1" applyAlignment="1" applyProtection="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sheetData sheetId="1"/>
      <sheetData sheetId="2">
        <row r="17">
          <cell r="B17">
            <v>100000000</v>
          </cell>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6" t="s">
        <v>0</v>
      </c>
      <c r="B1" s="56"/>
      <c r="C1" s="56"/>
    </row>
    <row r="2" spans="1:3" x14ac:dyDescent="0.25">
      <c r="A2" s="5" t="s">
        <v>1</v>
      </c>
      <c r="B2" s="59" t="s">
        <v>2</v>
      </c>
      <c r="C2" s="60"/>
    </row>
    <row r="3" spans="1:3" x14ac:dyDescent="0.25">
      <c r="A3" s="5" t="s">
        <v>3</v>
      </c>
      <c r="B3" s="57" t="s">
        <v>4</v>
      </c>
      <c r="C3" s="58"/>
    </row>
    <row r="4" spans="1:3" x14ac:dyDescent="0.25">
      <c r="A4" s="5" t="s">
        <v>5</v>
      </c>
      <c r="B4" s="57" t="s">
        <v>6</v>
      </c>
      <c r="C4" s="58"/>
    </row>
    <row r="5" spans="1:3" ht="31.5" customHeight="1" x14ac:dyDescent="0.25">
      <c r="A5" s="5" t="s">
        <v>7</v>
      </c>
      <c r="B5" s="57" t="s">
        <v>8</v>
      </c>
      <c r="C5" s="58"/>
    </row>
    <row r="6" spans="1:3" x14ac:dyDescent="0.25">
      <c r="A6" s="5" t="s">
        <v>9</v>
      </c>
      <c r="B6" s="51" t="s">
        <v>10</v>
      </c>
      <c r="C6" s="51"/>
    </row>
    <row r="7" spans="1:3" x14ac:dyDescent="0.25">
      <c r="A7" s="41" t="s">
        <v>11</v>
      </c>
      <c r="B7" s="57" t="s">
        <v>12</v>
      </c>
      <c r="C7" s="58"/>
    </row>
    <row r="8" spans="1:3" ht="35.450000000000003" customHeight="1" x14ac:dyDescent="0.25">
      <c r="A8" s="41" t="s">
        <v>13</v>
      </c>
      <c r="B8" s="51" t="s">
        <v>14</v>
      </c>
      <c r="C8" s="51"/>
    </row>
    <row r="9" spans="1:3" x14ac:dyDescent="0.25">
      <c r="A9" s="41" t="s">
        <v>15</v>
      </c>
      <c r="B9" s="51" t="s">
        <v>14</v>
      </c>
      <c r="C9" s="51"/>
    </row>
    <row r="10" spans="1:3" x14ac:dyDescent="0.25">
      <c r="A10" s="41" t="s">
        <v>16</v>
      </c>
      <c r="B10" s="51" t="s">
        <v>14</v>
      </c>
      <c r="C10" s="51"/>
    </row>
    <row r="11" spans="1:3" ht="30" customHeight="1" x14ac:dyDescent="0.25">
      <c r="A11" s="27" t="s">
        <v>17</v>
      </c>
      <c r="B11" s="51" t="s">
        <v>14</v>
      </c>
      <c r="C11" s="51"/>
    </row>
    <row r="12" spans="1:3" ht="30" customHeight="1" x14ac:dyDescent="0.25">
      <c r="A12" s="5" t="s">
        <v>18</v>
      </c>
      <c r="B12" s="51" t="s">
        <v>14</v>
      </c>
      <c r="C12" s="51"/>
    </row>
    <row r="13" spans="1:3" x14ac:dyDescent="0.25">
      <c r="A13" s="5" t="s">
        <v>19</v>
      </c>
      <c r="B13" s="51" t="s">
        <v>14</v>
      </c>
      <c r="C13" s="51"/>
    </row>
    <row r="14" spans="1:3" x14ac:dyDescent="0.25">
      <c r="A14" s="5" t="s">
        <v>20</v>
      </c>
      <c r="B14" s="51" t="s">
        <v>14</v>
      </c>
      <c r="C14" s="51"/>
    </row>
    <row r="15" spans="1:3" x14ac:dyDescent="0.25">
      <c r="A15" s="5" t="s">
        <v>21</v>
      </c>
      <c r="B15" s="51" t="s">
        <v>14</v>
      </c>
      <c r="C15" s="51"/>
    </row>
    <row r="16" spans="1:3" x14ac:dyDescent="0.25">
      <c r="A16" s="5" t="s">
        <v>22</v>
      </c>
      <c r="B16" s="51" t="s">
        <v>14</v>
      </c>
      <c r="C16" s="51"/>
    </row>
    <row r="17" spans="1:3" ht="15" customHeight="1" x14ac:dyDescent="0.25">
      <c r="A17" s="5" t="s">
        <v>23</v>
      </c>
      <c r="B17" s="51" t="s">
        <v>14</v>
      </c>
      <c r="C17" s="51"/>
    </row>
    <row r="18" spans="1:3" x14ac:dyDescent="0.25">
      <c r="A18" s="5" t="s">
        <v>24</v>
      </c>
      <c r="B18" s="51" t="s">
        <v>14</v>
      </c>
      <c r="C18" s="51"/>
    </row>
    <row r="19" spans="1:3" ht="18.75" customHeight="1" x14ac:dyDescent="0.25">
      <c r="A19" s="5" t="s">
        <v>25</v>
      </c>
      <c r="B19" s="51" t="s">
        <v>14</v>
      </c>
      <c r="C19" s="51"/>
    </row>
    <row r="20" spans="1:3" x14ac:dyDescent="0.25">
      <c r="A20" s="5" t="s">
        <v>26</v>
      </c>
      <c r="B20" s="51" t="s">
        <v>27</v>
      </c>
      <c r="C20" s="51"/>
    </row>
    <row r="21" spans="1:3" ht="17.25" customHeight="1" x14ac:dyDescent="0.25">
      <c r="A21" s="5" t="s">
        <v>28</v>
      </c>
      <c r="B21" s="52" t="s">
        <v>29</v>
      </c>
      <c r="C21" s="52"/>
    </row>
    <row r="22" spans="1:3" x14ac:dyDescent="0.25">
      <c r="A22" s="41" t="s">
        <v>30</v>
      </c>
      <c r="B22" s="48" t="s">
        <v>31</v>
      </c>
      <c r="C22" s="48"/>
    </row>
    <row r="23" spans="1:3" x14ac:dyDescent="0.25">
      <c r="A23" s="41" t="s">
        <v>32</v>
      </c>
      <c r="B23" s="50" t="s">
        <v>33</v>
      </c>
      <c r="C23" s="48"/>
    </row>
    <row r="24" spans="1:3" x14ac:dyDescent="0.25">
      <c r="A24" s="41" t="s">
        <v>34</v>
      </c>
      <c r="B24" s="50" t="s">
        <v>33</v>
      </c>
      <c r="C24" s="48"/>
    </row>
    <row r="25" spans="1:3" x14ac:dyDescent="0.25">
      <c r="A25" s="61" t="s">
        <v>35</v>
      </c>
      <c r="B25" s="48" t="s">
        <v>36</v>
      </c>
      <c r="C25" s="49"/>
    </row>
    <row r="26" spans="1:3" x14ac:dyDescent="0.25">
      <c r="A26" s="61"/>
      <c r="B26" s="49"/>
      <c r="C26" s="49"/>
    </row>
    <row r="27" spans="1:3" ht="100.5" customHeight="1" x14ac:dyDescent="0.25">
      <c r="A27" s="61"/>
      <c r="B27" s="49"/>
      <c r="C27" s="49"/>
    </row>
    <row r="28" spans="1:3" x14ac:dyDescent="0.25">
      <c r="A28" s="41" t="s">
        <v>37</v>
      </c>
      <c r="B28" s="49" t="s">
        <v>38</v>
      </c>
      <c r="C28" s="49"/>
    </row>
    <row r="29" spans="1:3" x14ac:dyDescent="0.25">
      <c r="A29" s="41" t="s">
        <v>39</v>
      </c>
      <c r="B29" s="49" t="s">
        <v>38</v>
      </c>
      <c r="C29" s="49"/>
    </row>
    <row r="30" spans="1:3" x14ac:dyDescent="0.25">
      <c r="A30" s="41" t="s">
        <v>40</v>
      </c>
      <c r="B30" s="49" t="s">
        <v>41</v>
      </c>
      <c r="C30" s="49"/>
    </row>
    <row r="31" spans="1:3" x14ac:dyDescent="0.25">
      <c r="A31" s="41" t="s">
        <v>42</v>
      </c>
      <c r="B31" s="49" t="s">
        <v>38</v>
      </c>
      <c r="C31" s="49"/>
    </row>
    <row r="32" spans="1:3" x14ac:dyDescent="0.25">
      <c r="A32" s="41" t="s">
        <v>43</v>
      </c>
      <c r="B32" s="54" t="s">
        <v>44</v>
      </c>
      <c r="C32" s="55"/>
    </row>
    <row r="33" spans="1:3" x14ac:dyDescent="0.25">
      <c r="A33" s="5" t="s">
        <v>45</v>
      </c>
      <c r="B33" s="8" t="s">
        <v>46</v>
      </c>
    </row>
    <row r="34" spans="1:3" ht="45" x14ac:dyDescent="0.25">
      <c r="A34" s="5" t="s">
        <v>47</v>
      </c>
      <c r="B34" s="53" t="s">
        <v>48</v>
      </c>
      <c r="C34" s="53"/>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6" sqref="B26:C2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2" t="s">
        <v>49</v>
      </c>
      <c r="B1" s="62"/>
      <c r="C1" s="62"/>
    </row>
    <row r="2" spans="1:3" ht="15.75" customHeight="1" x14ac:dyDescent="0.25">
      <c r="A2" s="20" t="s">
        <v>50</v>
      </c>
      <c r="B2" s="63" t="s">
        <v>51</v>
      </c>
      <c r="C2" s="64"/>
    </row>
    <row r="3" spans="1:3" s="2" customFormat="1" x14ac:dyDescent="0.25">
      <c r="A3" s="5" t="s">
        <v>1</v>
      </c>
      <c r="B3" s="51" t="str">
        <f>'AUTOS  NOTA 322'!B2:C2</f>
        <v>11001400308320230051100</v>
      </c>
      <c r="C3" s="51"/>
    </row>
    <row r="4" spans="1:3" s="2" customFormat="1" x14ac:dyDescent="0.25">
      <c r="A4" s="5" t="s">
        <v>3</v>
      </c>
      <c r="B4" s="51" t="str">
        <f>'AUTOS  NOTA 322'!B3:C3</f>
        <v>SESENTA Y CINCO (65) DE PEQUEÑAS CAUSAS Y COMPETENCIA MÚLTIPLE DE BOGOTÁ D.C.</v>
      </c>
      <c r="C4" s="51"/>
    </row>
    <row r="5" spans="1:3" s="2" customFormat="1" x14ac:dyDescent="0.25">
      <c r="A5" s="5" t="s">
        <v>5</v>
      </c>
      <c r="B5" s="51" t="str">
        <f>'AUTOS  NOTA 322'!B4:C4</f>
        <v>GASEOSAS LUX S.A., WILSON AZA RAMÍREZ (CONDUCTOR)</v>
      </c>
      <c r="C5" s="51"/>
    </row>
    <row r="6" spans="1:3" s="2" customFormat="1" x14ac:dyDescent="0.25">
      <c r="A6" s="5" t="s">
        <v>7</v>
      </c>
      <c r="B6" s="51" t="str">
        <f>'AUTOS  NOTA 322'!B5:C5</f>
        <v>DIEGO ALONSO RUBIO GÓMEZ</v>
      </c>
      <c r="C6" s="51"/>
    </row>
    <row r="7" spans="1:3" s="2" customFormat="1" x14ac:dyDescent="0.25">
      <c r="A7" s="5" t="s">
        <v>9</v>
      </c>
      <c r="B7" s="51" t="str">
        <f>'AUTOS  NOTA 322'!B6:C6</f>
        <v>LLAMADA EN GARANTIA</v>
      </c>
      <c r="C7" s="51"/>
    </row>
    <row r="8" spans="1:3" s="2" customFormat="1" x14ac:dyDescent="0.25">
      <c r="A8" s="29" t="s">
        <v>52</v>
      </c>
      <c r="B8" s="51"/>
      <c r="C8" s="51"/>
    </row>
    <row r="9" spans="1:3" x14ac:dyDescent="0.25">
      <c r="A9" s="20" t="s">
        <v>53</v>
      </c>
      <c r="B9" s="51" t="s">
        <v>54</v>
      </c>
      <c r="C9" s="51"/>
    </row>
    <row r="10" spans="1:3" x14ac:dyDescent="0.25">
      <c r="A10" s="20" t="s">
        <v>55</v>
      </c>
      <c r="B10" s="57" t="s">
        <v>12</v>
      </c>
      <c r="C10" s="58"/>
    </row>
    <row r="11" spans="1:3" x14ac:dyDescent="0.25">
      <c r="A11" s="20" t="s">
        <v>56</v>
      </c>
      <c r="B11" s="77">
        <v>4000000000</v>
      </c>
      <c r="C11" s="78"/>
    </row>
    <row r="12" spans="1:3" x14ac:dyDescent="0.25">
      <c r="A12" s="20" t="s">
        <v>57</v>
      </c>
      <c r="B12" s="77"/>
      <c r="C12" s="78"/>
    </row>
    <row r="13" spans="1:3" x14ac:dyDescent="0.25">
      <c r="A13" s="20" t="s">
        <v>58</v>
      </c>
      <c r="B13" s="57" t="s">
        <v>59</v>
      </c>
      <c r="C13" s="58"/>
    </row>
    <row r="14" spans="1:3" x14ac:dyDescent="0.25">
      <c r="A14" s="20" t="s">
        <v>60</v>
      </c>
      <c r="B14" s="52" t="s">
        <v>61</v>
      </c>
      <c r="C14" s="51"/>
    </row>
    <row r="15" spans="1:3" x14ac:dyDescent="0.25">
      <c r="A15" s="20" t="s">
        <v>62</v>
      </c>
      <c r="B15" s="51" t="s">
        <v>63</v>
      </c>
      <c r="C15" s="51"/>
    </row>
    <row r="16" spans="1:3" x14ac:dyDescent="0.25">
      <c r="A16" s="20" t="s">
        <v>64</v>
      </c>
      <c r="B16" s="51" t="s">
        <v>63</v>
      </c>
      <c r="C16" s="51"/>
    </row>
    <row r="17" spans="1:3" x14ac:dyDescent="0.25">
      <c r="A17" s="79" t="s">
        <v>65</v>
      </c>
      <c r="B17" s="51" t="s">
        <v>66</v>
      </c>
      <c r="C17" s="51"/>
    </row>
    <row r="18" spans="1:3" x14ac:dyDescent="0.25">
      <c r="A18" s="80"/>
      <c r="B18" s="10" t="s">
        <v>67</v>
      </c>
      <c r="C18" s="10" t="s">
        <v>68</v>
      </c>
    </row>
    <row r="19" spans="1:3" x14ac:dyDescent="0.25">
      <c r="A19" s="80"/>
      <c r="B19" s="6" t="s">
        <v>69</v>
      </c>
      <c r="C19" s="6"/>
    </row>
    <row r="20" spans="1:3" x14ac:dyDescent="0.25">
      <c r="A20" s="80"/>
      <c r="B20" s="6"/>
      <c r="C20" s="6"/>
    </row>
    <row r="21" spans="1:3" x14ac:dyDescent="0.25">
      <c r="A21" s="81"/>
      <c r="B21" s="6"/>
      <c r="C21" s="6"/>
    </row>
    <row r="22" spans="1:3" x14ac:dyDescent="0.25">
      <c r="A22" s="20" t="s">
        <v>70</v>
      </c>
      <c r="B22" s="51"/>
      <c r="C22" s="51"/>
    </row>
    <row r="23" spans="1:3" x14ac:dyDescent="0.25">
      <c r="A23" s="20" t="s">
        <v>71</v>
      </c>
      <c r="B23" s="63"/>
      <c r="C23" s="64"/>
    </row>
    <row r="24" spans="1:3" x14ac:dyDescent="0.25">
      <c r="A24" s="20" t="s">
        <v>72</v>
      </c>
      <c r="B24" s="51" t="s">
        <v>73</v>
      </c>
      <c r="C24" s="51"/>
    </row>
    <row r="25" spans="1:3" x14ac:dyDescent="0.25">
      <c r="A25" s="20" t="s">
        <v>74</v>
      </c>
      <c r="B25" s="51" t="s">
        <v>63</v>
      </c>
      <c r="C25" s="51"/>
    </row>
    <row r="26" spans="1:3" x14ac:dyDescent="0.25">
      <c r="A26" s="20" t="s">
        <v>75</v>
      </c>
      <c r="B26" s="51" t="s">
        <v>76</v>
      </c>
      <c r="C26" s="51"/>
    </row>
    <row r="27" spans="1:3" x14ac:dyDescent="0.25">
      <c r="A27" s="19" t="s">
        <v>77</v>
      </c>
      <c r="B27" s="51"/>
      <c r="C27" s="51"/>
    </row>
    <row r="28" spans="1:3" x14ac:dyDescent="0.25">
      <c r="A28" s="65" t="s">
        <v>78</v>
      </c>
      <c r="B28" s="65"/>
      <c r="C28" s="65"/>
    </row>
    <row r="29" spans="1:3" x14ac:dyDescent="0.25">
      <c r="A29" s="75" t="s">
        <v>79</v>
      </c>
      <c r="B29" s="76"/>
      <c r="C29" s="11"/>
    </row>
    <row r="30" spans="1:3" x14ac:dyDescent="0.25">
      <c r="A30" s="75" t="s">
        <v>80</v>
      </c>
      <c r="B30" s="76"/>
      <c r="C30" s="11"/>
    </row>
    <row r="31" spans="1:3" x14ac:dyDescent="0.25">
      <c r="A31" s="75" t="s">
        <v>81</v>
      </c>
      <c r="B31" s="76"/>
      <c r="C31" s="12"/>
    </row>
    <row r="32" spans="1:3" x14ac:dyDescent="0.25">
      <c r="A32" s="75" t="s">
        <v>82</v>
      </c>
      <c r="B32" s="76"/>
      <c r="C32" s="11"/>
    </row>
    <row r="33" spans="1:3" x14ac:dyDescent="0.25">
      <c r="A33" s="75" t="s">
        <v>83</v>
      </c>
      <c r="B33" s="76"/>
      <c r="C33" s="11"/>
    </row>
    <row r="34" spans="1:3" x14ac:dyDescent="0.25">
      <c r="A34" s="75" t="s">
        <v>84</v>
      </c>
      <c r="B34" s="76"/>
      <c r="C34" s="13"/>
    </row>
    <row r="35" spans="1:3" x14ac:dyDescent="0.25">
      <c r="A35" s="66" t="s">
        <v>85</v>
      </c>
      <c r="B35" s="67"/>
      <c r="C35" s="14"/>
    </row>
    <row r="36" spans="1:3" x14ac:dyDescent="0.25">
      <c r="A36" s="66" t="s">
        <v>86</v>
      </c>
      <c r="B36" s="67"/>
      <c r="C36" s="15"/>
    </row>
    <row r="37" spans="1:3" x14ac:dyDescent="0.25">
      <c r="A37" s="68" t="s">
        <v>87</v>
      </c>
      <c r="B37" s="69"/>
      <c r="C37" s="15"/>
    </row>
    <row r="38" spans="1:3" x14ac:dyDescent="0.25">
      <c r="A38" s="70"/>
      <c r="B38" s="71"/>
      <c r="C38" s="15"/>
    </row>
    <row r="39" spans="1:3" x14ac:dyDescent="0.25">
      <c r="A39" s="72"/>
      <c r="B39" s="73"/>
      <c r="C39" s="15"/>
    </row>
    <row r="40" spans="1:3" x14ac:dyDescent="0.25">
      <c r="A40" s="74" t="s">
        <v>88</v>
      </c>
      <c r="B40" s="74"/>
      <c r="C40" s="74"/>
    </row>
    <row r="41" spans="1:3" x14ac:dyDescent="0.25">
      <c r="A41" s="17" t="s">
        <v>89</v>
      </c>
      <c r="B41" s="18"/>
      <c r="C41" s="15"/>
    </row>
    <row r="42" spans="1:3" x14ac:dyDescent="0.25">
      <c r="A42" s="66" t="s">
        <v>90</v>
      </c>
      <c r="B42" s="67"/>
      <c r="C42" s="15"/>
    </row>
    <row r="43" spans="1:3" x14ac:dyDescent="0.25">
      <c r="A43" s="66" t="s">
        <v>91</v>
      </c>
      <c r="B43" s="67"/>
      <c r="C43" s="15"/>
    </row>
    <row r="44" spans="1:3" x14ac:dyDescent="0.25">
      <c r="A44" s="17" t="s">
        <v>92</v>
      </c>
      <c r="B44" s="18"/>
      <c r="C44" s="15"/>
    </row>
    <row r="45" spans="1:3" x14ac:dyDescent="0.25">
      <c r="A45" s="17" t="s">
        <v>93</v>
      </c>
      <c r="B45" s="18"/>
      <c r="C45" s="15"/>
    </row>
    <row r="46" spans="1:3" x14ac:dyDescent="0.25">
      <c r="A46" s="66" t="s">
        <v>94</v>
      </c>
      <c r="B46" s="67"/>
      <c r="C46" s="15"/>
    </row>
    <row r="47" spans="1:3" x14ac:dyDescent="0.25">
      <c r="A47" s="17" t="s">
        <v>95</v>
      </c>
      <c r="B47" s="16"/>
      <c r="C47" s="15"/>
    </row>
    <row r="48" spans="1:3" x14ac:dyDescent="0.25">
      <c r="A48" s="66" t="s">
        <v>96</v>
      </c>
      <c r="B48" s="67"/>
      <c r="C48" s="15"/>
    </row>
    <row r="49" spans="1:3" x14ac:dyDescent="0.25">
      <c r="A49" s="66" t="s">
        <v>97</v>
      </c>
      <c r="B49" s="67"/>
      <c r="C49" s="15"/>
    </row>
    <row r="50" spans="1:3" x14ac:dyDescent="0.25">
      <c r="A50" s="66" t="s">
        <v>87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2795-6EB0-485B-90AF-FA35209BF571}">
  <sheetPr>
    <tabColor theme="3" tint="-0.499984740745262"/>
  </sheetPr>
  <dimension ref="A1:I60"/>
  <sheetViews>
    <sheetView topLeftCell="A2" zoomScale="64" zoomScaleNormal="64" workbookViewId="0">
      <selection activeCell="B51" sqref="B51"/>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84" t="s">
        <v>98</v>
      </c>
      <c r="B1" s="84"/>
      <c r="C1" s="84"/>
    </row>
    <row r="2" spans="1:9" ht="15" customHeight="1" x14ac:dyDescent="0.25">
      <c r="A2" s="33" t="s">
        <v>50</v>
      </c>
      <c r="B2" s="85" t="str">
        <f>'AUTOS NOTA 321'!B2:C2</f>
        <v>SINIESTRO 110460266 APL. 204307</v>
      </c>
      <c r="C2" s="86"/>
    </row>
    <row r="3" spans="1:9" x14ac:dyDescent="0.25">
      <c r="A3" s="34" t="s">
        <v>1</v>
      </c>
      <c r="B3" s="89" t="str">
        <f>'AUTOS NOTA 321'!B3:C3</f>
        <v>11001400308320230051100</v>
      </c>
      <c r="C3" s="89"/>
    </row>
    <row r="4" spans="1:9" x14ac:dyDescent="0.25">
      <c r="A4" s="34" t="s">
        <v>3</v>
      </c>
      <c r="B4" s="89" t="str">
        <f>'AUTOS NOTA 321'!B4:C4</f>
        <v>SESENTA Y CINCO (65) DE PEQUEÑAS CAUSAS Y COMPETENCIA MÚLTIPLE DE BOGOTÁ D.C.</v>
      </c>
      <c r="C4" s="89"/>
    </row>
    <row r="5" spans="1:9" x14ac:dyDescent="0.25">
      <c r="A5" s="34" t="s">
        <v>5</v>
      </c>
      <c r="B5" s="89" t="str">
        <f>'AUTOS NOTA 321'!B5:C5</f>
        <v>GASEOSAS LUX S.A., WILSON AZA RAMÍREZ (CONDUCTOR)</v>
      </c>
      <c r="C5" s="89"/>
    </row>
    <row r="6" spans="1:9" ht="15" customHeight="1" x14ac:dyDescent="0.25">
      <c r="A6" s="34" t="s">
        <v>7</v>
      </c>
      <c r="B6" s="89" t="str">
        <f>'AUTOS NOTA 321'!B6:C6</f>
        <v>DIEGO ALONSO RUBIO GÓMEZ</v>
      </c>
      <c r="C6" s="89"/>
    </row>
    <row r="7" spans="1:9" x14ac:dyDescent="0.25">
      <c r="A7" s="34" t="s">
        <v>9</v>
      </c>
      <c r="B7" s="89" t="str">
        <f>'AUTOS NOTA 321'!B7:C7</f>
        <v>LLAMADA EN GARANTIA</v>
      </c>
      <c r="C7" s="89"/>
    </row>
    <row r="8" spans="1:9" x14ac:dyDescent="0.25">
      <c r="A8" s="36" t="s">
        <v>52</v>
      </c>
      <c r="B8" s="89">
        <f>'AUTOS NOTA 321'!B8:C8</f>
        <v>0</v>
      </c>
      <c r="C8" s="89"/>
    </row>
    <row r="9" spans="1:9" x14ac:dyDescent="0.25">
      <c r="A9" s="34" t="s">
        <v>99</v>
      </c>
      <c r="B9" s="91">
        <f>SUM(C11,C12,C14,C15,C17)</f>
        <v>17700000</v>
      </c>
      <c r="C9" s="92"/>
    </row>
    <row r="10" spans="1:9" x14ac:dyDescent="0.25">
      <c r="A10" s="90" t="s">
        <v>100</v>
      </c>
      <c r="B10" s="87" t="s">
        <v>101</v>
      </c>
      <c r="C10" s="88"/>
    </row>
    <row r="11" spans="1:9" x14ac:dyDescent="0.25">
      <c r="A11" s="90"/>
      <c r="B11" s="35" t="s">
        <v>102</v>
      </c>
      <c r="C11" s="30"/>
    </row>
    <row r="12" spans="1:9" x14ac:dyDescent="0.25">
      <c r="A12" s="90"/>
      <c r="B12" s="35" t="s">
        <v>103</v>
      </c>
      <c r="C12" s="30">
        <v>17700000</v>
      </c>
    </row>
    <row r="13" spans="1:9" x14ac:dyDescent="0.25">
      <c r="A13" s="90"/>
      <c r="B13" s="87"/>
      <c r="C13" s="88"/>
    </row>
    <row r="14" spans="1:9" x14ac:dyDescent="0.25">
      <c r="A14" s="90"/>
      <c r="B14" s="35" t="s">
        <v>104</v>
      </c>
      <c r="C14" s="38"/>
    </row>
    <row r="15" spans="1:9" x14ac:dyDescent="0.25">
      <c r="A15" s="90"/>
      <c r="B15" s="35" t="s">
        <v>105</v>
      </c>
      <c r="C15" s="38"/>
      <c r="E15" t="s">
        <v>106</v>
      </c>
      <c r="F15" s="22">
        <v>0.7</v>
      </c>
    </row>
    <row r="16" spans="1:9" x14ac:dyDescent="0.25">
      <c r="A16" s="90"/>
      <c r="B16" s="87" t="s">
        <v>107</v>
      </c>
      <c r="C16" s="88"/>
      <c r="E16" t="s">
        <v>108</v>
      </c>
      <c r="F16" s="23">
        <v>0.3</v>
      </c>
      <c r="I16" s="25"/>
    </row>
    <row r="17" spans="1:9" x14ac:dyDescent="0.25">
      <c r="A17" s="90"/>
      <c r="B17" s="35"/>
      <c r="C17" s="39"/>
      <c r="F17" s="26"/>
      <c r="I17" s="25"/>
    </row>
    <row r="18" spans="1:9" ht="23.25" customHeight="1" x14ac:dyDescent="0.25">
      <c r="A18" s="37" t="s">
        <v>109</v>
      </c>
      <c r="B18" s="85" t="s">
        <v>106</v>
      </c>
      <c r="C18" s="86"/>
    </row>
    <row r="19" spans="1:9" ht="30" x14ac:dyDescent="0.25">
      <c r="A19" s="34" t="s">
        <v>110</v>
      </c>
      <c r="B19" s="101" t="s">
        <v>210</v>
      </c>
      <c r="C19" s="102"/>
    </row>
    <row r="20" spans="1:9" ht="15" customHeight="1" x14ac:dyDescent="0.25">
      <c r="A20" s="21" t="s">
        <v>111</v>
      </c>
      <c r="B20" s="98">
        <f>((C22+C23+C25+C26+C30+C28+C32+C34+C29+C33)-C37-C38)*C36*C39</f>
        <v>9748948</v>
      </c>
      <c r="C20" s="98"/>
    </row>
    <row r="21" spans="1:9" x14ac:dyDescent="0.25">
      <c r="A21" s="7" t="s">
        <v>112</v>
      </c>
      <c r="B21" s="103" t="s">
        <v>101</v>
      </c>
      <c r="C21" s="104"/>
    </row>
    <row r="22" spans="1:9" x14ac:dyDescent="0.25">
      <c r="A22" s="82"/>
      <c r="B22" s="35" t="s">
        <v>102</v>
      </c>
      <c r="C22" s="30"/>
    </row>
    <row r="23" spans="1:9" x14ac:dyDescent="0.25">
      <c r="A23" s="83"/>
      <c r="B23" s="35" t="s">
        <v>103</v>
      </c>
      <c r="C23" s="30">
        <v>0</v>
      </c>
    </row>
    <row r="24" spans="1:9" x14ac:dyDescent="0.25">
      <c r="A24" s="83"/>
      <c r="B24" s="87" t="s">
        <v>113</v>
      </c>
      <c r="C24" s="88"/>
    </row>
    <row r="25" spans="1:9" x14ac:dyDescent="0.25">
      <c r="A25" s="83"/>
      <c r="B25" s="35" t="s">
        <v>104</v>
      </c>
      <c r="C25" s="30">
        <v>0</v>
      </c>
    </row>
    <row r="26" spans="1:9" ht="29.1" customHeight="1" x14ac:dyDescent="0.25">
      <c r="A26" s="83"/>
      <c r="B26" s="35" t="s">
        <v>114</v>
      </c>
      <c r="C26" s="30">
        <v>0</v>
      </c>
    </row>
    <row r="27" spans="1:9" x14ac:dyDescent="0.25">
      <c r="A27" s="83"/>
      <c r="B27" s="87" t="s">
        <v>12</v>
      </c>
      <c r="C27" s="88"/>
    </row>
    <row r="28" spans="1:9" x14ac:dyDescent="0.25">
      <c r="A28" s="83"/>
      <c r="B28" s="35" t="s">
        <v>115</v>
      </c>
      <c r="C28" s="30">
        <v>0</v>
      </c>
    </row>
    <row r="29" spans="1:9" x14ac:dyDescent="0.25">
      <c r="A29" s="83"/>
      <c r="B29" s="35" t="s">
        <v>103</v>
      </c>
      <c r="C29" s="30">
        <v>9748948</v>
      </c>
    </row>
    <row r="30" spans="1:9" x14ac:dyDescent="0.25">
      <c r="A30" s="83"/>
      <c r="B30" s="35" t="s">
        <v>102</v>
      </c>
      <c r="C30" s="30"/>
    </row>
    <row r="31" spans="1:9" x14ac:dyDescent="0.25">
      <c r="A31" s="83"/>
      <c r="B31" s="87" t="s">
        <v>116</v>
      </c>
      <c r="C31" s="88"/>
    </row>
    <row r="32" spans="1:9" x14ac:dyDescent="0.25">
      <c r="A32" s="83"/>
      <c r="B32" s="35"/>
      <c r="C32" s="30"/>
    </row>
    <row r="33" spans="1:3" x14ac:dyDescent="0.25">
      <c r="A33" s="83"/>
      <c r="B33" s="35" t="s">
        <v>102</v>
      </c>
      <c r="C33" s="30">
        <v>0</v>
      </c>
    </row>
    <row r="34" spans="1:3" x14ac:dyDescent="0.25">
      <c r="A34" s="83"/>
      <c r="B34" s="35" t="s">
        <v>103</v>
      </c>
      <c r="C34" s="30">
        <v>0</v>
      </c>
    </row>
    <row r="35" spans="1:3" x14ac:dyDescent="0.25">
      <c r="A35" s="83"/>
      <c r="B35" s="87" t="s">
        <v>117</v>
      </c>
      <c r="C35" s="88"/>
    </row>
    <row r="36" spans="1:3" x14ac:dyDescent="0.25">
      <c r="A36" s="83"/>
      <c r="B36" s="35" t="s">
        <v>118</v>
      </c>
      <c r="C36" s="31">
        <v>1</v>
      </c>
    </row>
    <row r="37" spans="1:3" x14ac:dyDescent="0.25">
      <c r="A37" s="83"/>
      <c r="B37" s="35" t="s">
        <v>57</v>
      </c>
      <c r="C37" s="32">
        <v>0</v>
      </c>
    </row>
    <row r="38" spans="1:3" x14ac:dyDescent="0.25">
      <c r="A38" s="83"/>
      <c r="B38" s="35" t="s">
        <v>119</v>
      </c>
      <c r="C38" s="32"/>
    </row>
    <row r="39" spans="1:3" x14ac:dyDescent="0.25">
      <c r="A39" s="83"/>
      <c r="B39" s="35" t="s">
        <v>120</v>
      </c>
      <c r="C39" s="31">
        <v>1</v>
      </c>
    </row>
    <row r="40" spans="1:3" x14ac:dyDescent="0.25">
      <c r="A40" s="24" t="s">
        <v>121</v>
      </c>
      <c r="B40" s="98">
        <f>IFERROR(B20*(VLOOKUP(B18,E15:F17,2,0)),16666)</f>
        <v>6824263.5999999996</v>
      </c>
      <c r="C40" s="98"/>
    </row>
    <row r="41" spans="1:3" ht="93" customHeight="1" x14ac:dyDescent="0.25">
      <c r="A41" s="34" t="s">
        <v>122</v>
      </c>
      <c r="B41" s="99" t="s">
        <v>211</v>
      </c>
      <c r="C41" s="100"/>
    </row>
    <row r="42" spans="1:3" ht="211.5" customHeight="1" x14ac:dyDescent="0.25">
      <c r="A42" s="34" t="s">
        <v>123</v>
      </c>
      <c r="B42" s="96" t="s">
        <v>212</v>
      </c>
      <c r="C42" s="97"/>
    </row>
    <row r="43" spans="1:3" ht="26.1" customHeight="1" x14ac:dyDescent="0.25">
      <c r="A43" s="105" t="s">
        <v>124</v>
      </c>
      <c r="B43" s="105"/>
      <c r="C43" s="105"/>
    </row>
    <row r="44" spans="1:3" x14ac:dyDescent="0.25">
      <c r="A44" s="40" t="s">
        <v>125</v>
      </c>
      <c r="B44" s="95" t="s">
        <v>106</v>
      </c>
      <c r="C44" s="95"/>
    </row>
    <row r="45" spans="1:3" ht="78.75" customHeight="1" x14ac:dyDescent="0.25">
      <c r="A45" s="40" t="s">
        <v>126</v>
      </c>
      <c r="B45" s="95" t="s">
        <v>213</v>
      </c>
      <c r="C45" s="95"/>
    </row>
    <row r="48" spans="1:3" ht="26.25" x14ac:dyDescent="0.25">
      <c r="A48" s="93" t="s">
        <v>127</v>
      </c>
      <c r="B48" s="93"/>
      <c r="C48" s="93"/>
    </row>
    <row r="49" spans="1:3" x14ac:dyDescent="0.25">
      <c r="A49" s="94" t="s">
        <v>128</v>
      </c>
      <c r="B49" s="94"/>
      <c r="C49" s="94"/>
    </row>
    <row r="50" spans="1:3" x14ac:dyDescent="0.25">
      <c r="A50" s="42" t="s">
        <v>129</v>
      </c>
      <c r="B50" s="42" t="s">
        <v>130</v>
      </c>
      <c r="C50" s="43" t="s">
        <v>131</v>
      </c>
    </row>
    <row r="51" spans="1:3" ht="27" x14ac:dyDescent="0.25">
      <c r="A51" s="44" t="s">
        <v>132</v>
      </c>
      <c r="B51" s="45" t="s">
        <v>63</v>
      </c>
      <c r="C51" s="44" t="s">
        <v>133</v>
      </c>
    </row>
    <row r="52" spans="1:3" ht="40.5" x14ac:dyDescent="0.25">
      <c r="A52" s="44" t="s">
        <v>134</v>
      </c>
      <c r="B52" s="45" t="s">
        <v>135</v>
      </c>
      <c r="C52" s="44" t="s">
        <v>136</v>
      </c>
    </row>
    <row r="53" spans="1:3" ht="27" x14ac:dyDescent="0.25">
      <c r="A53" s="44" t="s">
        <v>137</v>
      </c>
      <c r="B53" s="45" t="s">
        <v>135</v>
      </c>
      <c r="C53" s="44" t="s">
        <v>138</v>
      </c>
    </row>
    <row r="54" spans="1:3" x14ac:dyDescent="0.25">
      <c r="A54" s="44" t="s">
        <v>139</v>
      </c>
      <c r="B54" s="45" t="s">
        <v>135</v>
      </c>
      <c r="C54" s="44" t="s">
        <v>140</v>
      </c>
    </row>
    <row r="55" spans="1:3" x14ac:dyDescent="0.25">
      <c r="A55" s="44" t="s">
        <v>141</v>
      </c>
      <c r="B55" s="45" t="s">
        <v>135</v>
      </c>
      <c r="C55" s="46"/>
    </row>
    <row r="56" spans="1:3" x14ac:dyDescent="0.25">
      <c r="A56" s="44" t="s">
        <v>142</v>
      </c>
      <c r="B56" s="45" t="s">
        <v>135</v>
      </c>
      <c r="C56" s="44" t="s">
        <v>143</v>
      </c>
    </row>
    <row r="57" spans="1:3" ht="27" x14ac:dyDescent="0.25">
      <c r="A57" s="44" t="s">
        <v>144</v>
      </c>
      <c r="B57" s="45" t="s">
        <v>135</v>
      </c>
      <c r="C57" s="44" t="s">
        <v>145</v>
      </c>
    </row>
    <row r="58" spans="1:3" x14ac:dyDescent="0.25">
      <c r="A58" s="44" t="s">
        <v>146</v>
      </c>
      <c r="B58" s="45" t="s">
        <v>135</v>
      </c>
      <c r="C58" s="46" t="s">
        <v>147</v>
      </c>
    </row>
    <row r="59" spans="1:3" ht="27" x14ac:dyDescent="0.25">
      <c r="A59" s="44" t="s">
        <v>148</v>
      </c>
      <c r="B59" s="45" t="s">
        <v>135</v>
      </c>
      <c r="C59" s="46" t="s">
        <v>149</v>
      </c>
    </row>
    <row r="60" spans="1:3" ht="27" x14ac:dyDescent="0.25">
      <c r="A60" s="44" t="s">
        <v>150</v>
      </c>
      <c r="B60" s="45" t="s">
        <v>135</v>
      </c>
      <c r="C60" s="46" t="s">
        <v>151</v>
      </c>
    </row>
  </sheetData>
  <sheetProtection algorithmName="SHA-512" hashValue="XuivSq+LM5qXGX2AyynxfI0U8r6fdGpfHwO1pJ6kyV21jSUHrvJL6HFcQPf0C4c4Bj7/IIr7OuDuRaOXOE0Jrg==" saltValue="T4wJOki61/Nsg98nbzlZ8A==" spinCount="100000" sheet="1"/>
  <mergeCells count="30">
    <mergeCell ref="A48:C48"/>
    <mergeCell ref="A49:C49"/>
    <mergeCell ref="B45:C45"/>
    <mergeCell ref="B42:C42"/>
    <mergeCell ref="B18:C18"/>
    <mergeCell ref="B20:C20"/>
    <mergeCell ref="B41:C41"/>
    <mergeCell ref="B31:C31"/>
    <mergeCell ref="B35:C35"/>
    <mergeCell ref="B40:C40"/>
    <mergeCell ref="B27:C27"/>
    <mergeCell ref="B19:C19"/>
    <mergeCell ref="B44:C44"/>
    <mergeCell ref="B21:C21"/>
    <mergeCell ref="B24:C24"/>
    <mergeCell ref="A43:C43"/>
    <mergeCell ref="A22:A39"/>
    <mergeCell ref="A1:C1"/>
    <mergeCell ref="B2:C2"/>
    <mergeCell ref="B16:C16"/>
    <mergeCell ref="B3:C3"/>
    <mergeCell ref="B4:C4"/>
    <mergeCell ref="B5:C5"/>
    <mergeCell ref="B6:C6"/>
    <mergeCell ref="B7:C7"/>
    <mergeCell ref="B8:C8"/>
    <mergeCell ref="B10:C10"/>
    <mergeCell ref="B13:C13"/>
    <mergeCell ref="A10:A17"/>
    <mergeCell ref="B9:C9"/>
  </mergeCells>
  <pageMargins left="0.7" right="0.7" top="0.75" bottom="0.75" header="0.3" footer="0.3"/>
  <pageSetup orientation="portrait" r:id="rId1"/>
  <headerFooter>
    <oddHeader>&amp;C&amp;"Calibri"&amp;10&amp;K000000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27E9-DBAC-4368-B1C0-2B96461E07CE}">
  <sheetPr>
    <tabColor theme="3" tint="-0.499984740745262"/>
  </sheetPr>
  <dimension ref="A1:C17"/>
  <sheetViews>
    <sheetView workbookViewId="0">
      <selection activeCell="C20" sqref="C20"/>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4" t="s">
        <v>152</v>
      </c>
      <c r="B1" s="84"/>
      <c r="C1" s="84"/>
    </row>
    <row r="2" spans="1:3" x14ac:dyDescent="0.25">
      <c r="A2" s="20" t="s">
        <v>50</v>
      </c>
      <c r="B2" s="63" t="str">
        <f>'AUTOS NOTA 321'!B2:C2</f>
        <v>SINIESTRO 110460266 APL. 204307</v>
      </c>
      <c r="C2" s="64"/>
    </row>
    <row r="3" spans="1:3" x14ac:dyDescent="0.25">
      <c r="A3" s="5" t="s">
        <v>1</v>
      </c>
      <c r="B3" s="63" t="str">
        <f>'AUTOS NOTA 321'!B3:C3</f>
        <v>11001400308320230051100</v>
      </c>
      <c r="C3" s="64"/>
    </row>
    <row r="4" spans="1:3" x14ac:dyDescent="0.25">
      <c r="A4" s="5" t="s">
        <v>3</v>
      </c>
      <c r="B4" s="63" t="str">
        <f>'AUTOS NOTA 321'!B4:C4</f>
        <v>SESENTA Y CINCO (65) DE PEQUEÑAS CAUSAS Y COMPETENCIA MÚLTIPLE DE BOGOTÁ D.C.</v>
      </c>
      <c r="C4" s="64"/>
    </row>
    <row r="5" spans="1:3" ht="14.45" customHeight="1" x14ac:dyDescent="0.25">
      <c r="A5" s="5" t="s">
        <v>5</v>
      </c>
      <c r="B5" s="63" t="str">
        <f>'AUTOS NOTA 321'!B5:C5</f>
        <v>GASEOSAS LUX S.A., WILSON AZA RAMÍREZ (CONDUCTOR)</v>
      </c>
      <c r="C5" s="64"/>
    </row>
    <row r="6" spans="1:3" ht="15" customHeight="1" x14ac:dyDescent="0.25">
      <c r="A6" s="5" t="s">
        <v>7</v>
      </c>
      <c r="B6" s="63" t="str">
        <f>'AUTOS NOTA 321'!B6:C6</f>
        <v>DIEGO ALONSO RUBIO GÓMEZ</v>
      </c>
      <c r="C6" s="64"/>
    </row>
    <row r="7" spans="1:3" ht="15" customHeight="1" x14ac:dyDescent="0.25">
      <c r="A7" s="5" t="s">
        <v>9</v>
      </c>
      <c r="B7" s="63" t="str">
        <f>'AUTOS NOTA 321'!B7:C7</f>
        <v>LLAMADA EN GARANTIA</v>
      </c>
      <c r="C7" s="64"/>
    </row>
    <row r="8" spans="1:3" ht="15" customHeight="1" x14ac:dyDescent="0.25">
      <c r="A8" s="29" t="s">
        <v>52</v>
      </c>
      <c r="B8" s="63">
        <f>'AUTOS NOTA 321'!B8:C8</f>
        <v>0</v>
      </c>
      <c r="C8" s="64"/>
    </row>
    <row r="9" spans="1:3" ht="18.95" customHeight="1" x14ac:dyDescent="0.25">
      <c r="A9" s="5" t="s">
        <v>153</v>
      </c>
      <c r="B9" s="51" t="s">
        <v>106</v>
      </c>
      <c r="C9" s="51"/>
    </row>
    <row r="10" spans="1:3" x14ac:dyDescent="0.25">
      <c r="A10" s="7" t="s">
        <v>112</v>
      </c>
      <c r="B10" s="108">
        <f>'AUTOS NOTA 324-478'!B20:C20</f>
        <v>9748948</v>
      </c>
      <c r="C10" s="108"/>
    </row>
    <row r="11" spans="1:3" x14ac:dyDescent="0.25">
      <c r="A11" s="7" t="s">
        <v>154</v>
      </c>
      <c r="B11" s="109">
        <f>'AUTOS NOTA 324-478'!B40:C40</f>
        <v>6824263.5999999996</v>
      </c>
      <c r="C11" s="51"/>
    </row>
    <row r="12" spans="1:3" ht="30" x14ac:dyDescent="0.25">
      <c r="A12" s="7" t="s">
        <v>155</v>
      </c>
      <c r="B12" s="106" t="s">
        <v>214</v>
      </c>
      <c r="C12" s="107"/>
    </row>
    <row r="13" spans="1:3" ht="45" x14ac:dyDescent="0.25">
      <c r="A13" s="5" t="s">
        <v>156</v>
      </c>
      <c r="B13" s="51" t="s">
        <v>176</v>
      </c>
      <c r="C13" s="51"/>
    </row>
    <row r="14" spans="1:3" ht="45" x14ac:dyDescent="0.25">
      <c r="A14" s="5" t="s">
        <v>157</v>
      </c>
      <c r="B14" s="51" t="s">
        <v>63</v>
      </c>
      <c r="C14" s="51"/>
    </row>
    <row r="15" spans="1:3" x14ac:dyDescent="0.25">
      <c r="A15" s="5" t="s">
        <v>158</v>
      </c>
      <c r="B15" s="6" t="s">
        <v>63</v>
      </c>
      <c r="C15" s="6"/>
    </row>
    <row r="16" spans="1:3" x14ac:dyDescent="0.25">
      <c r="A16" s="7" t="s">
        <v>159</v>
      </c>
      <c r="B16" s="51"/>
      <c r="C16" s="51"/>
    </row>
    <row r="17" spans="1:3" x14ac:dyDescent="0.25">
      <c r="A17" s="6" t="s">
        <v>160</v>
      </c>
      <c r="B17" s="107"/>
      <c r="C17" s="107"/>
    </row>
  </sheetData>
  <mergeCells count="16">
    <mergeCell ref="A1:C1"/>
    <mergeCell ref="B7:C7"/>
    <mergeCell ref="B10:C10"/>
    <mergeCell ref="B11:C11"/>
    <mergeCell ref="B13:C13"/>
    <mergeCell ref="B8:C8"/>
    <mergeCell ref="B9:C9"/>
    <mergeCell ref="B16:C16"/>
    <mergeCell ref="B12:C12"/>
    <mergeCell ref="B17:C17"/>
    <mergeCell ref="B14:C14"/>
    <mergeCell ref="B2:C2"/>
    <mergeCell ref="B3:C3"/>
    <mergeCell ref="B4:C4"/>
    <mergeCell ref="B5:C5"/>
    <mergeCell ref="B6:C6"/>
  </mergeCells>
  <pageMargins left="0.7" right="0.7" top="0.75" bottom="0.75" header="0.3" footer="0.3"/>
  <headerFooter>
    <oddHeader>&amp;C&amp;"Calibri"&amp;10&amp;K000000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40CC-A4B3-452D-A684-CB6C05D8AFD0}">
  <sheetPr>
    <tabColor theme="3" tint="0.39997558519241921"/>
  </sheetPr>
  <dimension ref="A1:H25"/>
  <sheetViews>
    <sheetView tabSelected="1"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4" t="s">
        <v>161</v>
      </c>
      <c r="B1" s="84"/>
      <c r="C1" s="84"/>
    </row>
    <row r="2" spans="1:3" x14ac:dyDescent="0.25">
      <c r="A2" s="47" t="s">
        <v>50</v>
      </c>
      <c r="B2" s="63" t="str">
        <f>'AUTOS NOTA 325'!B2:C2</f>
        <v>SINIESTRO 110460266 APL. 204307</v>
      </c>
      <c r="C2" s="64"/>
    </row>
    <row r="3" spans="1:3" x14ac:dyDescent="0.25">
      <c r="A3" s="5" t="s">
        <v>1</v>
      </c>
      <c r="B3" s="63" t="str">
        <f>'AUTOS NOTA 325'!B3:C3</f>
        <v>11001400308320230051100</v>
      </c>
      <c r="C3" s="64"/>
    </row>
    <row r="4" spans="1:3" x14ac:dyDescent="0.25">
      <c r="A4" s="5" t="s">
        <v>3</v>
      </c>
      <c r="B4" s="63" t="str">
        <f>'AUTOS NOTA 325'!B4:C4</f>
        <v>SESENTA Y CINCO (65) DE PEQUEÑAS CAUSAS Y COMPETENCIA MÚLTIPLE DE BOGOTÁ D.C.</v>
      </c>
      <c r="C4" s="64"/>
    </row>
    <row r="5" spans="1:3" ht="14.45" customHeight="1" x14ac:dyDescent="0.25">
      <c r="A5" s="5" t="s">
        <v>5</v>
      </c>
      <c r="B5" s="63" t="str">
        <f>'AUTOS NOTA 325'!B5:C5</f>
        <v>GASEOSAS LUX S.A., WILSON AZA RAMÍREZ (CONDUCTOR)</v>
      </c>
      <c r="C5" s="64"/>
    </row>
    <row r="6" spans="1:3" ht="14.45" customHeight="1" x14ac:dyDescent="0.25">
      <c r="A6" s="5" t="s">
        <v>7</v>
      </c>
      <c r="B6" s="63" t="str">
        <f>'AUTOS NOTA 325'!B6:C6</f>
        <v>DIEGO ALONSO RUBIO GÓMEZ</v>
      </c>
      <c r="C6" s="64"/>
    </row>
    <row r="7" spans="1:3" x14ac:dyDescent="0.25">
      <c r="A7" s="5" t="s">
        <v>9</v>
      </c>
      <c r="B7" s="63" t="str">
        <f>'AUTOS NOTA 325'!B7:C7</f>
        <v>LLAMADA EN GARANTIA</v>
      </c>
      <c r="C7" s="64"/>
    </row>
    <row r="8" spans="1:3" x14ac:dyDescent="0.25">
      <c r="A8" s="5" t="s">
        <v>153</v>
      </c>
      <c r="B8" s="51" t="str">
        <f>'[3]GENERALES NOTA 325'!B8:C8</f>
        <v>PROBABLE GENERALES</v>
      </c>
      <c r="C8" s="51"/>
    </row>
    <row r="9" spans="1:3" x14ac:dyDescent="0.25">
      <c r="A9" s="7" t="s">
        <v>112</v>
      </c>
      <c r="B9" s="108">
        <v>9748948</v>
      </c>
      <c r="C9" s="108"/>
    </row>
    <row r="10" spans="1:3" x14ac:dyDescent="0.25">
      <c r="A10" s="5" t="s">
        <v>162</v>
      </c>
      <c r="B10" s="110">
        <v>9748948</v>
      </c>
      <c r="C10" s="110"/>
    </row>
    <row r="11" spans="1:3" ht="126.75" customHeight="1" x14ac:dyDescent="0.25">
      <c r="A11" s="5" t="s">
        <v>163</v>
      </c>
      <c r="B11" s="52" t="s">
        <v>215</v>
      </c>
      <c r="C11" s="51"/>
    </row>
    <row r="12" spans="1:3" hidden="1" x14ac:dyDescent="0.25">
      <c r="A12" s="5" t="s">
        <v>164</v>
      </c>
      <c r="B12" s="51"/>
      <c r="C12" s="51"/>
    </row>
    <row r="13" spans="1:3" x14ac:dyDescent="0.25">
      <c r="A13" s="5" t="s">
        <v>165</v>
      </c>
      <c r="B13" s="110">
        <v>9748948</v>
      </c>
      <c r="C13" s="110"/>
    </row>
    <row r="14" spans="1:3" x14ac:dyDescent="0.25">
      <c r="A14" s="5" t="s">
        <v>166</v>
      </c>
      <c r="B14" s="51" t="s">
        <v>216</v>
      </c>
      <c r="C14" s="51"/>
    </row>
    <row r="20" spans="4:8" x14ac:dyDescent="0.25">
      <c r="D20" t="str">
        <f t="shared" ref="D20:H25"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 t="shared" si="0"/>
        <v/>
      </c>
      <c r="E23" t="str">
        <f t="shared" si="0"/>
        <v/>
      </c>
      <c r="F23" t="str">
        <f t="shared" si="0"/>
        <v/>
      </c>
      <c r="G23" t="str">
        <f t="shared" si="0"/>
        <v/>
      </c>
      <c r="H23" t="str">
        <f t="shared" si="0"/>
        <v/>
      </c>
    </row>
    <row r="24" spans="4:8" x14ac:dyDescent="0.25">
      <c r="D24" t="str">
        <f t="shared" si="0"/>
        <v/>
      </c>
      <c r="E24" t="str">
        <f t="shared" si="0"/>
        <v/>
      </c>
      <c r="F24" t="str">
        <f t="shared" si="0"/>
        <v/>
      </c>
      <c r="G24" t="str">
        <f t="shared" si="0"/>
        <v/>
      </c>
      <c r="H24" t="str">
        <f t="shared" si="0"/>
        <v/>
      </c>
    </row>
    <row r="25" spans="4:8" x14ac:dyDescent="0.25">
      <c r="D25" t="str">
        <f t="shared" si="0"/>
        <v/>
      </c>
      <c r="E25" t="str">
        <f t="shared" si="0"/>
        <v/>
      </c>
      <c r="F25" t="str">
        <f t="shared" si="0"/>
        <v/>
      </c>
      <c r="G25" t="str">
        <f t="shared" si="0"/>
        <v/>
      </c>
      <c r="H25" t="str">
        <f t="shared" si="0"/>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504F-76A1-47FA-9898-76062F717416}">
  <sheetPr>
    <tabColor theme="3" tint="0.39997558519241921"/>
  </sheetPr>
  <dimension ref="A1:F34"/>
  <sheetViews>
    <sheetView zoomScale="85" zoomScaleNormal="85" workbookViewId="0">
      <selection activeCell="A8" sqref="A8"/>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4" t="s">
        <v>167</v>
      </c>
      <c r="B1" s="84"/>
      <c r="C1" s="84"/>
    </row>
    <row r="2" spans="1:6" x14ac:dyDescent="0.25">
      <c r="A2" s="20" t="s">
        <v>50</v>
      </c>
      <c r="B2" s="111" t="str">
        <f>'CONCEPTO DE CONCILIACIÓN 330 '!B2:C2</f>
        <v>SINIESTRO 110460266 APL. 204307</v>
      </c>
      <c r="C2" s="112"/>
    </row>
    <row r="3" spans="1:6" x14ac:dyDescent="0.25">
      <c r="A3" s="5" t="s">
        <v>1</v>
      </c>
      <c r="B3" s="111" t="str">
        <f>'CONCEPTO DE CONCILIACIÓN 330 '!B3:C3</f>
        <v>11001400308320230051100</v>
      </c>
      <c r="C3" s="112"/>
    </row>
    <row r="4" spans="1:6" x14ac:dyDescent="0.25">
      <c r="A4" s="5" t="s">
        <v>3</v>
      </c>
      <c r="B4" s="111" t="str">
        <f>'CONCEPTO DE CONCILIACIÓN 330 '!B4:C4</f>
        <v>SESENTA Y CINCO (65) DE PEQUEÑAS CAUSAS Y COMPETENCIA MÚLTIPLE DE BOGOTÁ D.C.</v>
      </c>
      <c r="C4" s="112"/>
    </row>
    <row r="5" spans="1:6" x14ac:dyDescent="0.25">
      <c r="A5" s="5" t="s">
        <v>5</v>
      </c>
      <c r="B5" s="111" t="str">
        <f>'CONCEPTO DE CONCILIACIÓN 330 '!B5:C5</f>
        <v>GASEOSAS LUX S.A., WILSON AZA RAMÍREZ (CONDUCTOR)</v>
      </c>
      <c r="C5" s="112"/>
    </row>
    <row r="6" spans="1:6" ht="14.45" customHeight="1" x14ac:dyDescent="0.25">
      <c r="A6" s="5" t="s">
        <v>7</v>
      </c>
      <c r="B6" s="111" t="str">
        <f>'CONCEPTO DE CONCILIACIÓN 330 '!B6:C6</f>
        <v>DIEGO ALONSO RUBIO GÓMEZ</v>
      </c>
      <c r="C6" s="112"/>
    </row>
    <row r="7" spans="1:6" x14ac:dyDescent="0.25">
      <c r="A7" s="5" t="s">
        <v>9</v>
      </c>
      <c r="B7" s="111" t="str">
        <f>'CONCEPTO DE CONCILIACIÓN 330 '!B7:C7</f>
        <v>LLAMADA EN GARANTIA</v>
      </c>
      <c r="C7" s="112"/>
    </row>
    <row r="8" spans="1:6" x14ac:dyDescent="0.25">
      <c r="A8" s="5" t="s">
        <v>168</v>
      </c>
      <c r="B8" s="51" t="str">
        <f>'[3]GENERALES NOTA 325'!B8:C8</f>
        <v>PROBABLE GENERALES</v>
      </c>
      <c r="C8" s="51"/>
    </row>
    <row r="9" spans="1:6" x14ac:dyDescent="0.25">
      <c r="A9" s="5" t="s">
        <v>169</v>
      </c>
      <c r="B9" s="51"/>
      <c r="C9" s="51"/>
    </row>
    <row r="10" spans="1:6" ht="111" customHeight="1" x14ac:dyDescent="0.25">
      <c r="A10" s="5" t="s">
        <v>170</v>
      </c>
      <c r="B10" s="51"/>
      <c r="C10" s="51"/>
    </row>
    <row r="11" spans="1:6" ht="21" customHeight="1" x14ac:dyDescent="0.25">
      <c r="A11" s="113"/>
      <c r="B11" s="113"/>
      <c r="C11" s="113"/>
      <c r="E11" t="s">
        <v>106</v>
      </c>
      <c r="F11" s="22">
        <v>0.7</v>
      </c>
    </row>
    <row r="12" spans="1:6" hidden="1" x14ac:dyDescent="0.25">
      <c r="A12" s="114"/>
      <c r="B12" s="114"/>
      <c r="C12" s="114"/>
      <c r="E12" t="s">
        <v>108</v>
      </c>
      <c r="F12" s="23">
        <v>0.3</v>
      </c>
    </row>
    <row r="13" spans="1:6" ht="18.75" x14ac:dyDescent="0.25">
      <c r="A13" s="62" t="s">
        <v>171</v>
      </c>
      <c r="B13" s="62"/>
      <c r="C13" s="62"/>
    </row>
    <row r="14" spans="1:6" x14ac:dyDescent="0.25">
      <c r="A14" s="37" t="s">
        <v>109</v>
      </c>
      <c r="B14" s="85" t="s">
        <v>172</v>
      </c>
      <c r="C14" s="86"/>
    </row>
    <row r="15" spans="1:6" ht="45" x14ac:dyDescent="0.25">
      <c r="A15" s="21" t="s">
        <v>111</v>
      </c>
      <c r="B15" s="115">
        <f>((C17+C18+C20+C21+C25+C23+C27+C29+C24+C28)-C32)*C31*C33</f>
        <v>1000000000</v>
      </c>
      <c r="C15" s="115"/>
    </row>
    <row r="16" spans="1:6" x14ac:dyDescent="0.25">
      <c r="A16" s="7" t="s">
        <v>112</v>
      </c>
      <c r="B16" s="103" t="s">
        <v>101</v>
      </c>
      <c r="C16" s="104"/>
    </row>
    <row r="17" spans="1:3" x14ac:dyDescent="0.25">
      <c r="A17" s="82"/>
      <c r="B17" s="35" t="s">
        <v>102</v>
      </c>
      <c r="C17" s="30">
        <v>1000000000</v>
      </c>
    </row>
    <row r="18" spans="1:3" x14ac:dyDescent="0.25">
      <c r="A18" s="83"/>
      <c r="B18" s="35" t="s">
        <v>103</v>
      </c>
      <c r="C18" s="30">
        <v>0</v>
      </c>
    </row>
    <row r="19" spans="1:3" x14ac:dyDescent="0.25">
      <c r="A19" s="83"/>
      <c r="B19" s="87" t="s">
        <v>113</v>
      </c>
      <c r="C19" s="88"/>
    </row>
    <row r="20" spans="1:3" x14ac:dyDescent="0.25">
      <c r="A20" s="83"/>
      <c r="B20" s="35" t="s">
        <v>104</v>
      </c>
      <c r="C20" s="30">
        <v>0</v>
      </c>
    </row>
    <row r="21" spans="1:3" ht="30" x14ac:dyDescent="0.25">
      <c r="A21" s="83"/>
      <c r="B21" s="35" t="s">
        <v>114</v>
      </c>
      <c r="C21" s="30">
        <v>0</v>
      </c>
    </row>
    <row r="22" spans="1:3" x14ac:dyDescent="0.25">
      <c r="A22" s="83"/>
      <c r="B22" s="87" t="s">
        <v>12</v>
      </c>
      <c r="C22" s="88"/>
    </row>
    <row r="23" spans="1:3" x14ac:dyDescent="0.25">
      <c r="A23" s="83"/>
      <c r="B23" s="35" t="s">
        <v>115</v>
      </c>
      <c r="C23" s="30">
        <v>0</v>
      </c>
    </row>
    <row r="24" spans="1:3" x14ac:dyDescent="0.25">
      <c r="A24" s="83"/>
      <c r="B24" s="35" t="s">
        <v>102</v>
      </c>
      <c r="C24" s="30">
        <v>0</v>
      </c>
    </row>
    <row r="25" spans="1:3" x14ac:dyDescent="0.25">
      <c r="A25" s="83"/>
      <c r="B25" s="35" t="s">
        <v>103</v>
      </c>
      <c r="C25" s="30">
        <v>0</v>
      </c>
    </row>
    <row r="26" spans="1:3" x14ac:dyDescent="0.25">
      <c r="A26" s="83"/>
      <c r="B26" s="87" t="s">
        <v>116</v>
      </c>
      <c r="C26" s="88"/>
    </row>
    <row r="27" spans="1:3" x14ac:dyDescent="0.25">
      <c r="A27" s="83"/>
      <c r="B27" s="35"/>
      <c r="C27" s="30"/>
    </row>
    <row r="28" spans="1:3" x14ac:dyDescent="0.25">
      <c r="A28" s="83"/>
      <c r="B28" s="35" t="s">
        <v>102</v>
      </c>
      <c r="C28" s="30">
        <v>0</v>
      </c>
    </row>
    <row r="29" spans="1:3" x14ac:dyDescent="0.25">
      <c r="A29" s="83"/>
      <c r="B29" s="35" t="s">
        <v>103</v>
      </c>
      <c r="C29" s="30">
        <v>0</v>
      </c>
    </row>
    <row r="30" spans="1:3" x14ac:dyDescent="0.25">
      <c r="A30" s="83"/>
      <c r="B30" s="87" t="s">
        <v>117</v>
      </c>
      <c r="C30" s="88"/>
    </row>
    <row r="31" spans="1:3" x14ac:dyDescent="0.25">
      <c r="A31" s="83"/>
      <c r="B31" s="35" t="s">
        <v>118</v>
      </c>
      <c r="C31" s="31">
        <v>1</v>
      </c>
    </row>
    <row r="32" spans="1:3" x14ac:dyDescent="0.25">
      <c r="A32" s="83"/>
      <c r="B32" s="35" t="s">
        <v>57</v>
      </c>
      <c r="C32" s="32">
        <v>0</v>
      </c>
    </row>
    <row r="33" spans="1:3" x14ac:dyDescent="0.25">
      <c r="A33" s="83"/>
      <c r="B33" s="35" t="s">
        <v>120</v>
      </c>
      <c r="C33" s="31">
        <v>1</v>
      </c>
    </row>
    <row r="34" spans="1:3" x14ac:dyDescent="0.25">
      <c r="A34" s="24" t="s">
        <v>121</v>
      </c>
      <c r="B34" s="98">
        <f>IFERROR(B15*(VLOOKUP(B14,E11:F13,2,0)),16666)</f>
        <v>16666</v>
      </c>
      <c r="C34" s="9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58</v>
      </c>
      <c r="B1" t="s">
        <v>63</v>
      </c>
      <c r="C1" s="9" t="s">
        <v>65</v>
      </c>
      <c r="D1" s="9" t="s">
        <v>173</v>
      </c>
      <c r="E1" s="3" t="s">
        <v>72</v>
      </c>
      <c r="F1" s="2" t="s">
        <v>106</v>
      </c>
      <c r="G1" s="4">
        <v>0</v>
      </c>
      <c r="H1" t="s">
        <v>23</v>
      </c>
      <c r="I1" t="s">
        <v>174</v>
      </c>
      <c r="K1" t="s">
        <v>10</v>
      </c>
      <c r="L1" s="28" t="s">
        <v>175</v>
      </c>
      <c r="M1" t="s">
        <v>59</v>
      </c>
      <c r="N1" t="s">
        <v>106</v>
      </c>
      <c r="O1" t="s">
        <v>176</v>
      </c>
    </row>
    <row r="2" spans="1:15" x14ac:dyDescent="0.25">
      <c r="A2" t="s">
        <v>59</v>
      </c>
      <c r="B2" t="s">
        <v>135</v>
      </c>
      <c r="C2" t="s">
        <v>177</v>
      </c>
      <c r="D2" s="2" t="s">
        <v>178</v>
      </c>
      <c r="E2" s="1" t="s">
        <v>179</v>
      </c>
      <c r="F2" s="2" t="s">
        <v>172</v>
      </c>
      <c r="G2" s="4">
        <v>0.7</v>
      </c>
      <c r="H2" t="s">
        <v>180</v>
      </c>
      <c r="I2" t="s">
        <v>181</v>
      </c>
      <c r="K2" t="s">
        <v>182</v>
      </c>
      <c r="L2" s="28" t="s">
        <v>183</v>
      </c>
      <c r="M2" t="s">
        <v>184</v>
      </c>
      <c r="N2" t="s">
        <v>108</v>
      </c>
      <c r="O2" t="s">
        <v>135</v>
      </c>
    </row>
    <row r="3" spans="1:15" x14ac:dyDescent="0.25">
      <c r="A3" t="s">
        <v>184</v>
      </c>
      <c r="C3" t="s">
        <v>185</v>
      </c>
      <c r="D3" s="2" t="s">
        <v>186</v>
      </c>
      <c r="E3" s="1" t="s">
        <v>73</v>
      </c>
      <c r="F3" s="2" t="s">
        <v>108</v>
      </c>
      <c r="G3" s="4">
        <v>0.3</v>
      </c>
      <c r="H3" t="s">
        <v>187</v>
      </c>
      <c r="I3" t="s">
        <v>188</v>
      </c>
      <c r="L3" s="28" t="s">
        <v>189</v>
      </c>
      <c r="M3" t="s">
        <v>190</v>
      </c>
      <c r="N3" t="s">
        <v>172</v>
      </c>
    </row>
    <row r="4" spans="1:15" x14ac:dyDescent="0.25">
      <c r="A4" t="s">
        <v>190</v>
      </c>
      <c r="C4" t="s">
        <v>66</v>
      </c>
      <c r="E4" s="1" t="s">
        <v>191</v>
      </c>
      <c r="H4" t="s">
        <v>192</v>
      </c>
      <c r="I4" t="s">
        <v>193</v>
      </c>
      <c r="L4" t="s">
        <v>194</v>
      </c>
    </row>
    <row r="5" spans="1:15" x14ac:dyDescent="0.25">
      <c r="A5" t="s">
        <v>195</v>
      </c>
      <c r="E5" s="1" t="s">
        <v>196</v>
      </c>
      <c r="H5" t="s">
        <v>197</v>
      </c>
      <c r="I5" t="s">
        <v>29</v>
      </c>
      <c r="L5" s="28" t="s">
        <v>198</v>
      </c>
    </row>
    <row r="6" spans="1:15" x14ac:dyDescent="0.25">
      <c r="E6" s="1" t="s">
        <v>199</v>
      </c>
      <c r="I6" t="s">
        <v>200</v>
      </c>
      <c r="L6" s="28" t="s">
        <v>201</v>
      </c>
    </row>
    <row r="7" spans="1:15" x14ac:dyDescent="0.25">
      <c r="E7" s="1" t="s">
        <v>202</v>
      </c>
      <c r="I7" t="s">
        <v>203</v>
      </c>
      <c r="L7" s="28" t="s">
        <v>204</v>
      </c>
    </row>
    <row r="8" spans="1:15" x14ac:dyDescent="0.25">
      <c r="E8" s="1" t="s">
        <v>205</v>
      </c>
      <c r="L8" s="28" t="s">
        <v>12</v>
      </c>
    </row>
    <row r="9" spans="1:15" x14ac:dyDescent="0.25">
      <c r="L9" s="28" t="s">
        <v>206</v>
      </c>
    </row>
    <row r="10" spans="1:15" x14ac:dyDescent="0.25">
      <c r="L10" s="28" t="s">
        <v>207</v>
      </c>
    </row>
    <row r="11" spans="1:15" x14ac:dyDescent="0.25">
      <c r="L11" s="28" t="s">
        <v>208</v>
      </c>
    </row>
    <row r="12" spans="1:15" x14ac:dyDescent="0.25">
      <c r="L12" s="28" t="s">
        <v>209</v>
      </c>
    </row>
    <row r="13" spans="1:15" x14ac:dyDescent="0.25">
      <c r="L13" s="28" t="s">
        <v>14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AUTOS NOTA 325</vt:lpstr>
      <vt:lpstr>CONCEPTO DE CONCILIACIÓN 330 </vt:lpstr>
      <vt:lpstr>CAMBIO DE CONTINGENCIA 423</vt:lpstr>
      <vt:lpstr>TASACION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2024-12-09T16:23:28Z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-1185482431</vt:i4>
  </property>
  <property fmtid="{D5CDD505-2E9C-101B-9397-08002B2CF9AE}" pid="30" name="_NewReviewCycle">
    <vt:lpwstr/>
  </property>
  <property fmtid="{D5CDD505-2E9C-101B-9397-08002B2CF9AE}" pid="31" name="_EmailSubject">
    <vt:lpwstr>SOLICITUD ANTECEDENTES // ALLIANZ 2592 Maria Nelly Toro Grajales SIDOC S.A. Automóviles Civil Juzgado 2 Civil Circuito 2024-00023 Cartago</vt:lpwstr>
  </property>
  <property fmtid="{D5CDD505-2E9C-101B-9397-08002B2CF9AE}" pid="32" name="_AuthorEmail">
    <vt:lpwstr>maria.romero@externos.allianz.co</vt:lpwstr>
  </property>
  <property fmtid="{D5CDD505-2E9C-101B-9397-08002B2CF9AE}" pid="33" name="_AuthorEmailDisplayName">
    <vt:lpwstr>Romero Lenis, Maria Claudia (ALLIANZ COLOMBIA)</vt:lpwstr>
  </property>
  <property fmtid="{D5CDD505-2E9C-101B-9397-08002B2CF9AE}" pid="34" name="_ReviewingToolsShownOnce">
    <vt:lpwstr/>
  </property>
</Properties>
</file>