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codeName="ThisWorkbook"/>
  <mc:AlternateContent xmlns:mc="http://schemas.openxmlformats.org/markup-compatibility/2006">
    <mc:Choice Requires="x15">
      <x15ac:absPath xmlns:x15ac="http://schemas.microsoft.com/office/spreadsheetml/2010/11/ac" url="C:\Users\ljurado\Downloads\"/>
    </mc:Choice>
  </mc:AlternateContent>
  <xr:revisionPtr revIDLastSave="0" documentId="8_{51A1E8DE-A819-462B-94B5-97F2F84C9B7D}" xr6:coauthVersionLast="47" xr6:coauthVersionMax="47" xr10:uidLastSave="{00000000-0000-0000-0000-000000000000}"/>
  <bookViews>
    <workbookView xWindow="0" yWindow="15" windowWidth="14355" windowHeight="15465" firstSheet="2"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<sst xmlns="http://schemas.openxmlformats.org/spreadsheetml/2006/main" count="324" uniqueCount="226">
  <si>
    <t>SOLICITUD DE ANTECEDENTES -ABOGADO EXTERNO-</t>
  </si>
  <si>
    <t>RADICADO(23 DIGITOS)</t>
  </si>
  <si>
    <t>*11001310302320240008500</t>
  </si>
  <si>
    <t>JUZGADO</t>
  </si>
  <si>
    <t>Juzgado Ventitrés (23) del Circuito de Bogota D.C.</t>
  </si>
  <si>
    <t>DEMANDADO</t>
  </si>
  <si>
    <t>ARACELY VIDAL IBARRA; TURBO TRANSPORTES AV; ALLIANZ SEGUROS S.A.
TURBO TRANSPORTES AV S.A.S
ALLIANZ SEGUROS S.A.</t>
  </si>
  <si>
    <t xml:space="preserve">DEMANDANTE </t>
  </si>
  <si>
    <t>Adriana Ximena Cutiva (Hija, 29/05/1985).
Cristian Camilo Carvajal Cutiva (Hijo, 25/07/1987).</t>
  </si>
  <si>
    <t>TIPO DE VINCULACION COMPAÑÍA</t>
  </si>
  <si>
    <t>LLAMADA EN GARANTIA</t>
  </si>
  <si>
    <t xml:space="preserve">TIPO DE PERJUCIO </t>
  </si>
  <si>
    <t>RCE HOMICIDIO-LESION</t>
  </si>
  <si>
    <t>INTERVINIENTE -NOMBRE DE LESIONADO O MUERTO (S) DEL PROCESO</t>
  </si>
  <si>
    <t>LUZ STELLA CUTIVA GUTIERREZ; ADRIANA XIMENA CARVAJAL</t>
  </si>
  <si>
    <t xml:space="preserve">NUMERO DE IDENTIFICACION </t>
  </si>
  <si>
    <t>36.175.763, 67.031.001</t>
  </si>
  <si>
    <t xml:space="preserve">DOMICILIO </t>
  </si>
  <si>
    <t>Carrera 1 C No. 52-39 Cali Valle del Cauca</t>
  </si>
  <si>
    <t xml:space="preserve">TELEFONO </t>
  </si>
  <si>
    <t>CORREO ELECTRONICO</t>
  </si>
  <si>
    <t>vivianamarcela16@hotmail.com</t>
  </si>
  <si>
    <t xml:space="preserve">ESTADO CIVIL </t>
  </si>
  <si>
    <t>LUZ STELLA CUTIVA GUTIERREZ (Fallecida): No registra esa información en la demanda.
ADRIANA XIMENA CARVAJAL (Lesionada): Unión Libre</t>
  </si>
  <si>
    <t xml:space="preserve">FECHA DE NACIMIENTO </t>
  </si>
  <si>
    <t>LUZ STELLA CUTIVA GUTIERREZ (Fallecida): No registra esa información en la demanda.
ADRIANA XIMENA CARVAJAL (Lesionada): 29/05/1985</t>
  </si>
  <si>
    <t xml:space="preserve">EDAD AL MOMENTO DEL SINIESTRO </t>
  </si>
  <si>
    <t>LUZ STELLA CUTIVA GUTIERREZ (54 AÑOS)
ADRIANA XIMENA CARVAJAL (35 AÑOS)</t>
  </si>
  <si>
    <t xml:space="preserve">FECHA DE DEFUNCION </t>
  </si>
  <si>
    <t>19/08/2020</t>
  </si>
  <si>
    <t xml:space="preserve">SITUCION LABORAL </t>
  </si>
  <si>
    <t>Ocupado - Autonomo</t>
  </si>
  <si>
    <t xml:space="preserve">PROFESION </t>
  </si>
  <si>
    <t xml:space="preserve">No registra esa información en la demanda. </t>
  </si>
  <si>
    <t xml:space="preserve">INGRESOS NETOS </t>
  </si>
  <si>
    <t>NUMERO DE LESIONADOS Y/O FALLECIDOS  SEGÚN IPAT</t>
  </si>
  <si>
    <t>1 FALLECIDO Y 1 LESIONADO</t>
  </si>
  <si>
    <t xml:space="preserve">CONDICION </t>
  </si>
  <si>
    <t>Ocupante vehículo</t>
  </si>
  <si>
    <t>FECHA DE LOS HECHOS</t>
  </si>
  <si>
    <t>19 de agosto de 2020</t>
  </si>
  <si>
    <t>FECHA DE SOLICITUD AUDIENCIA PREJUDICIAL</t>
  </si>
  <si>
    <t>28 de marzo de 2023</t>
  </si>
  <si>
    <t>FECHA DE AUDIENCIA PREJUDICIAL</t>
  </si>
  <si>
    <t>18 de abril de 2023</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</si>
  <si>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</si>
  <si>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19 de agosto de 2020 mientras la señora Luz Stella Cutiva Gutiérrez y la señora Adriana Ximena Carvajal Cutiva transitaban en una motocicleta de placas NWT32A a la altura de la Calle 17 No. 137 A -15 en Bogotá D.C., fueron arrolladas por el vehículo automotor tipo tracto camión de placas ZAP-957, el cual se encontraba afiliado a la empresa de transportes Turbo Transportes AV S.A.S y amparado por responsabilidad civil extra contractual con póliza no 022264748 tomada con la compañía ALIANZ SEGUROS S.A. El hecho de tránsito referido fue codificando la hipótesis para el conductor del tracto camión de placas ZAP-957 número 157 que establece "no estar atento a los demás usuarios de la vía". El accidente de tránsito ocasionó la muerte inmediata de la señora Luz Stella Cutiva Gutiérrez y múltiples lesiones a la señora Adriana Ximena Carvajal Cutiva. Hecho de tránsito que quedó registrado en video.
2. Respecto de las lesiones producto del accidente de tránsito sufridas por la señora Adriana Ximena Carvajal Cutiva se registra: trauma en hombro, codo, muñeca, mano izquierda, trauma de fémur, trauma de rodilla izquierda; lesión en región lumbar glútea izquierda; al ingresar a la IPS MEDICENTRO FAMISANAR se registra que ingresa para realización de procedimiento de sacroiletis bilateral traumática, quien requiere de manejo invasivo del dolor, con bloqueo simpático regional secundario, contusión de la región lumbosacra y de la pelvis.</t>
  </si>
  <si>
    <t>ASEGURADO</t>
  </si>
  <si>
    <t>ARACELY VIDAL IBARRA</t>
  </si>
  <si>
    <t>NIT ASEGURADO</t>
  </si>
  <si>
    <t>48.571.623</t>
  </si>
  <si>
    <t>PLACA VEHÍCULO ASEGURADO (SI APLICA)</t>
  </si>
  <si>
    <t>ZAP957</t>
  </si>
  <si>
    <t>NO. PÓLIZA VINCULADA</t>
  </si>
  <si>
    <t>*022264748</t>
  </si>
  <si>
    <t>FECHA DE ASIGNACIÓN</t>
  </si>
  <si>
    <t>25 de octubre de 2023</t>
  </si>
  <si>
    <t>FECHA DE NOTIFICACIÓN</t>
  </si>
  <si>
    <t>21 de enero de 2025</t>
  </si>
  <si>
    <t>FECHA DE CONTESTACION 
*RECOMENDACIÓN: FECHA MÁXIMA PARA CONTESTAR LA DEMANDA ACORDE A LO ESTIÚLADO EN LA NORMA.</t>
  </si>
  <si>
    <t>18 de febrero de 2025</t>
  </si>
  <si>
    <t>REMISION DE ANTECEDENTES - ABOGADO INTERNO-</t>
  </si>
  <si>
    <t>SINIESTRO - APLICATIVO</t>
  </si>
  <si>
    <t>SINIESTRO 93224278  LEGIS APJ32314</t>
  </si>
  <si>
    <t>Radicado(23 digitos)</t>
  </si>
  <si>
    <t>Juzgado</t>
  </si>
  <si>
    <t>Demandado</t>
  </si>
  <si>
    <t xml:space="preserve">Demandante </t>
  </si>
  <si>
    <t>Tipo de vinculacion compañía</t>
  </si>
  <si>
    <t>INTERVINIENTE</t>
  </si>
  <si>
    <t>PÓLIZA</t>
  </si>
  <si>
    <t>AMPARO A AFECTAR</t>
  </si>
  <si>
    <t>VALOR ASEGURADO</t>
  </si>
  <si>
    <t>DEDUCIBLE</t>
  </si>
  <si>
    <t>MODALIDAD</t>
  </si>
  <si>
    <t>OCURRENCIA</t>
  </si>
  <si>
    <t xml:space="preserve">VIGENCIA </t>
  </si>
  <si>
    <t>Desde las 00:00 horas del 01/05/2020 hasta las 24:00 horas del 30/04/2021.</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</si>
  <si>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</si>
  <si>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</si>
  <si>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</si>
  <si>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</si>
  <si>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</si>
  <si>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</si>
  <si>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</si>
  <si>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</si>
  <si>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</si>
  <si>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</si>
  <si>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</si>
  <si>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</si>
  <si>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</si>
  <si>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</si>
  <si>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</si>
  <si>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</si>
  <si>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</si>
  <si>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</si>
  <si>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</si>
  <si>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</si>
  <si>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</si>
  <si>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</si>
  <si>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</si>
  <si>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</si>
  <si>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</si>
  <si>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</si>
  <si>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</si>
  <si>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</si>
  <si>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</si>
  <si>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</si>
  <si>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</si>
  <si>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</si>
  <si>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</si>
  <si>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</si>
  <si>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</si>
  <si>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</si>
  <si>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</si>
  <si>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</si>
  <si>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</si>
  <si>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</si>
  <si>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</si>
  <si>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</si>
  <si>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</si>
  <si>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</si>
  <si>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</si>
  <si>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</si>
  <si>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</si>
  <si>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</si>
  <si>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La contingencia se califica como EVENTUAL teniendo en cuenta que la Póliza presta cobertura material y temporal, y,  adicionalmente, la responsabilidad del conductor del vehículo asegurado, y por consiguiente, el deber indemnizatorio de la compañía, dependerá del debate probatorio que se surta en el proceso.  
Lo primero que debe tomarse en consideración es que La Póliza de Seguro de Auto Pesado - Pesados No. 022264748 / 0 cuyo asegurado es la señora Aracely Vidal Ibarra, presta cobertura material y temporal, de conformidad con los hechos y pretensiones expuestas en el líbelo de la demanda. Frente a la cobertura temporal, debe señalarse que el hecho, es decir, el accidente de tránsito que desencadenó el fallecimiento de Luz Stella Cutiva Gutiérrez y las lesiones de la señora Adriana Ximena Carvajal Cutiva, ocurrió el 19 de agosto de 2020,  lo que se enmarca dentro de la vigencia de la Póliza comprendida entre el 01 de mayo de 2020 hasta el 30 de abril de 2021. Aunado a ello, presta cobertura material en tanto ampara la responsabilidad civil extracontractual, pretensión que se le endilga al extremo pasivo.
Por otro lado, frente a la responsabilidad del asegurado, debe decirse que existen elementos de prueba que podrían atribuirle responsabilidad por el hecho de tránsito objeto de litigio, lo anterior, por cuanto el Informe Policial de Accidente de Tránsito atribuyó al conductor del vehículo asegurado, el señor Jorge Enrique Vargas Ocampo, la codificación 157  "No estar atento a los demás usuarios de la vía" lo que implica, en principio, incidencia casual en el hecho de tránsito, acompasado con el hecho que la compañía ya realizó un pago a una víctima indirecta por estos hechos. No obstante, debe determinarse en la etapa probatoria correspondiente, la validez de la hipótesis de establecida en el IPAT, por cuanto la Jurisprudencia ha indicado que el mismo es un elemento de convicción de naturaleza indirecta, que  requiere de respaldo con otras probanzas que deben estar soportadas con documentación adicional, como lo puede ser un dictamen de reconstrucción de accidente de tránsito, que la parte demandante no ha aportado. Además, el dictamen pericial elaborado IRS Vial, concluye que la causa fundamental (DETERMINANTE) del accidente de tránsito, corresponde a la maniobra realizada por la conductora del vehículo No. 1 MOTOCICLETA ante la presencia de un bache en la vía. En tal virtud, atendiendo a los supuestos facticos y las pruebas existentes hasta el momento, dependerá del debate probatorio desvirtuar la presunción de culpa que recae sobre el conductor del vehículo tipo camión.
Todo lo anterior, sin perjuicio del carácter contingente del proceso.</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</si>
  <si>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</si>
  <si>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</si>
  <si>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</si>
  <si>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</si>
  <si>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</si>
  <si>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</si>
  <si>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</si>
  <si>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</si>
  <si>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</si>
  <si>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</si>
  <si>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</si>
  <si>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</si>
  <si>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</si>
  <si>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Como liquidación objetiva de las pretensiones se estima un monto de $178.914.464, discriminado así:
1. Lucro Cesante:
- A favor de los demandantes por la muerte de la señora Luz Stella Cutiva: El presente perjuicio será desestimado, teniendo en cuenta la edad y calidad de los demandantes para la fecha de ocurrencia del hecho de tránsito esto es, el 20 de agosto de 2020, por tanto, ambos, hijos de la fallecida  Luz Stella Cutiva Gutierrez, ya contaban con más de 25 años de edad,  (Cristian Camilo Carvajal con 33 años y  Adriana Ximena Carvajal Cutiva con 35 años)  y la jurisprudencia solo ha reconocido dicho perjuicio de cara a la presunción de apoyo económico de los padres a los hijos hasta la edad de 25 años; tornandose improcedente dicho pedimento.
- A favor de la señora Adriana Ximena Carvajal Cutiva en su calidad de Victima Directa - Lesiones: Se tasa la suma de $614.464 por este concepto, teniendo en cuenta que si bien, la parte demandante no aporta prueba siquiera sumaria para determinar el salario que devegaba a la fecha de los hechos, se presumirá el Salario Mínimo Mensual Legal Vigente para el año en que ocurrió el accidente (2020),  atendiendo los lineamientos de la sentencia SC20950-2017 con ponencia del doctor Ariel Salazar Ramírez (12 de diciembre de 2017), por los 21 días en que la demandante estuvo incapacitada, de acuerdo con la historia clínica de la IPS Medicentro Familiar.
2. Daño moral:
- Con ocasión de la muerte de Luz Stella Cutiva Gutierrez, se tendrá en cuenta la suma de $120.000.000,oo esto es,  $60.000.000 para cada uno de sus hijos, Adriana Ximena Carvajal Cutiva y  Cristian Camilo Carvajal Cutiva (Unicos demandantes). Lo anterior según los topes indemnizatorios establecidos por la Corte Suprema de Justicia, Sala de Casación Civil en sentencia del 07 de marzo de 2019. M.P. Octavio Augusto Tejeiro Duque. En la que se indicó como baremo indemnizatorio el tope de $60.000.000 para los familiares en primer grado de consanguinidad.
- Con ocasión a las lesiones de la señora Adriana Ximena Carvajal Cutiva (victima directa - lesionada) se tendrá en cuenta la suma de $10.000.000. Lo anterior, según el tope indeminizatorio establecido por la Corte Suprema de Justicia, Sala de Casación Civil en sentencia SC780 de 2020 (M.P. Ariel Salazar Ramírez), en la que se reconoció a favor de la victima directa la suma de $30.000.000, a causa de las lesiones de mediana gravedad sufridas con ocasión de un accidente de tránsito. Sin embargo, para el caso en concreto, la demandante sufrió diversos traumas menores que la hicieron merecedora de una incapacidad de 21 días, razón por la que es pertinente reconocer 1/3 parte del baremo fijado por el órgano de cierre. 
3. Daño a la vida en relación:  Con ocasión de la muerte de Luz Stella Cutiva Gutierrez, tal y como fue solicitado unicamente por la señora Adriana Ximena Carvajal Cutiva, se tendrá en cuenta la suma de $50.000.000 para su hija. Lo anterior según los topes indemnizatorios establecidos por la Corte Suprema de Justicia, Sala de Casación Civil en sentencia SC5686-2018, 19/12/2018 M.P. Margarita Cabello Blanco. En la que se indicó como baremo indemnizatorio el tope de $50.000.000 para los familiares en primer grado de consanguinidad.
4. Deducible: A la suma de $180.614.464 se le resta el valor de $1.700.000 contemplado en la póliza como valor del deducible para el amparo de Responsabilidad Civil Extracontractual, lo cual da como resultado la suma de $178.914.464</t>
  </si>
  <si>
    <t>Defensa de la Aseguradora: (Enumerar y enunciar las excepciones propuestas demanda y/o llamamiento )</t>
  </si>
  <si>
    <t>EXCEPCIONES DE FONDO FRENTE A LA DEMANDA:  
1.  EXCLUSIÓN DE LA RESPONSABILIDAD DE LOS DEMANDANDOS POR CONFIGURARSE LA CAUSAL “HECHO EXCLUSIVO DE UN TERCERO”
2. EXIMENTE DE LA RESPONSABILIDAD DE LOS DEMANDANDOS POR CONFIGURARSE UN HECHO EXCLUSIVO DE LA VÍCTIMA.
3. EXIMENTE DE LA RESPONSABILIDAD DE LOS DEMANDANDOS POR CONFIGURARSE LA CAUSAL “HECHO DE UN TERCERO” – ATRIBUIBLE A LA SEÑORA ADRIANA XIMENA CARVAJAL CUTIVA, RESPECTO DEL FALLECIMIENTO DE LA SEÑORA LUZ STELLA CUTIVA GUTIÉRREZ (Q.E.P.D.).
4. INEXISTENCIA DE RESPONSABILIDAD A CARGO DE LOS DEMANDADOS POR LA FALTA DE ACREDITACIÓN DEL NEXO CAUSAL. 
3. REDUCCIÓN DE LA EVENTUAL INDEMNIZACIÓN COMO CONSECUENCIA DE LA INCIDENCIA DE LA CONDUCTA DE ADRIANA XIMENA CARVAJAL CUTIVA EN LA PRODUCCIÓN DEL DAÑO.
4. TASACIÓN EXORBITANTE DEL DAÑO MORAL
5. IMPROCEDENCIA DEL RECONOCIMIENTO POR DAÑO A LA VIDA DE RELACIÓN
6. IMPROCEDENCIA DEL RECONOCIMIENTO DEL DAÑO POR CONCEPTO DE LUCRO CESANTE.
6. GENÉRICA O INNOMINADA
EXCEPCIONES DE FONDO FRENTE AL CONTRATO DE SEGURO:
1. INEXISTENCIA DE OBLIGACIÓN DE INDEMNIZAR POR INCUMPLIMIENTO DE LAS CARGAS DEL ARTÍCULO 1077 DEL CÓDIGO DE COMERCIO.
2. RIESGOS EXPRESAMENTE EXCLUIDOS EN LA PÓLIZA DE SEGURO AUTO PESADO - PESADOS No. : 022264748 / 0
3. CARÁCTER MERAMENTE INDEMNIZATORIO QUE REVISTEN LOS CONTRATOS DE SEGURO.
4. EN CUALQUIER CASO, DE NINGUNA FORMA SE PODRÁ EXCEDER EL LÍMITE DEL VALOR ASEGURADO
5. GÉNERICA O INNOMINADA
EXCEPCIONES DE FONDO FRENTE AL LLAMAMIENTO EN GARANTÍA
1. INEXISTENCIA DE OBLIGACIÓN INDEMNIZATORIA POR CUANTO NO SE HA REALIZADOEL RIESGO ASEGURADO EN LA PÓLIZA 022264748/0, EN LO QUE RESPECTA ALAMPARO DE RESPONSABILIDAD CIVIL EXTRACONTRACTUAL
2. RIESGOS EXPRESAMENTE EXCLUIDOS EN LA PÓLIZA DE SEGURO AUTO PESADO No.022264748 / 0
3. SUJECIÓN A LAS CONDICIONES PARTICULARES Y GENERALES DEL CONTRATO DESEGURO, EL CLAUSULADO Y LOS AMPAROS.
4. CARÁCTER MERAMENTE INDEMNIZATORIO DE LOS CONTRATOS DE SEGURO
5. EN CUALQUIER CASO, DE NINGUNA FORMA SE PODRÁ EXCEDER EL LÍMITE DELVALOR ASEGURADO EN LA PÓLIZA No. 022264748 / 0.
6. APLICACIÓN DEL DEDUCIBLE PACTADO EN LA PÓLIZA DE SEGURO
7. PRESCRIPCIÓN DE LAS ACCIONES DERIVADAS DEL CONTRATO DE SEGURO
8. GENÉRICA O INNOMINADA Y OTRAS</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</si>
  <si>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</si>
  <si>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</si>
  <si>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</si>
  <si>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</si>
  <si>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</si>
  <si>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</si>
  <si>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</si>
  <si>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</si>
  <si>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</si>
  <si>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</si>
  <si>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</si>
  <si>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</si>
  <si>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</si>
  <si>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</si>
  <si>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</si>
  <si>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</si>
  <si>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</si>
  <si>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</si>
  <si>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</si>
  <si>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</si>
  <si>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</si>
  <si>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</si>
  <si>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</si>
  <si>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</si>
  <si>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</si>
  <si>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</si>
  <si>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</si>
  <si>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</si>
  <si>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</si>
  <si>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</si>
  <si>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</si>
  <si>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</si>
  <si>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</si>
  <si>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</si>
  <si>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</si>
  <si>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</si>
  <si>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</si>
  <si>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</si>
  <si>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</si>
  <si>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</si>
  <si>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</si>
  <si>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</si>
  <si>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</si>
  <si>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</si>
  <si>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</si>
  <si>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</si>
  <si>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CLASE DE REASEGURO</t>
  </si>
  <si>
    <t xml:space="preserve">Situcion Laboral </t>
  </si>
  <si>
    <t>Acompañante motorista</t>
  </si>
  <si>
    <t xml:space="preserve">RCE LESIONES </t>
  </si>
  <si>
    <t xml:space="preserve">SI </t>
  </si>
  <si>
    <t>CEDIDO</t>
  </si>
  <si>
    <t>FACULTATIVO</t>
  </si>
  <si>
    <t xml:space="preserve">Ocupado-trabajador cuenta ajena </t>
  </si>
  <si>
    <t xml:space="preserve">Ciclista </t>
  </si>
  <si>
    <t>DEMANDA DIRECTA</t>
  </si>
  <si>
    <t>RCE HOMICIDIO</t>
  </si>
  <si>
    <t>CLAIMS MADE</t>
  </si>
  <si>
    <t>ACEPTADO</t>
  </si>
  <si>
    <t>AUTOMATICO</t>
  </si>
  <si>
    <t>Pretensiones elevadas- reclamación Compañía</t>
  </si>
  <si>
    <t>Cliclista vehículo</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</si>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</sst>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_-&quot;$&quot;\ * #,##0_-;\-&quot;$&quot;\ * #,##0_-;_-&quot;$&quot;\ * &quot;-&quot;_-;_-@_-"/>
    <numFmt numFmtId="165" formatCode="_-&quot;$&quot;\ * #,##0.00_-;\-&quot;$&quot;\ * #,##0.00_-;_-&quot;$&quot;\ * &quot;-&quot;??_-;_-@_-"/>
  </numFmts>
  <fonts count="16">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
      <sz val="11"/>
      <color rgb="FF000000"/>
      <name val="Calibri"/>
      <family val="2"/>
    </font>
    <font>
      <sz val="11"/>
      <name val="Calibri"/>
      <family val="2"/>
    </font>
  </fonts>
  <fills count="11">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
      <patternFill patternType="solid">
        <fgColor rgb="FFFFFFFF"/>
        <bgColor rgb="FF000000"/>
      </patternFill>
    </fill>
    <fill>
      <patternFill patternType="solid">
        <fgColor rgb="FFD6DCE4"/>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7" fillId="0" borderId="0" applyNumberFormat="0" applyFill="0" applyBorder="0" applyAlignment="0" applyProtection="0"/>
  </cellStyleXfs>
  <cellXfs count="13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4"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164" fontId="0" fillId="0" borderId="1" xfId="1" applyFont="1" applyBorder="1" applyAlignment="1" applyProtection="1">
      <alignment horizontal="justify" vertical="top" wrapText="1"/>
      <protection locked="0"/>
    </xf>
    <xf numFmtId="164" fontId="15" fillId="9" borderId="1" xfId="1" applyFont="1" applyFill="1" applyBorder="1" applyAlignment="1" applyProtection="1">
      <alignment horizontal="center" vertical="top"/>
      <protection locked="0"/>
    </xf>
    <xf numFmtId="0" fontId="14" fillId="0" borderId="5" xfId="0" applyFont="1" applyBorder="1" applyAlignment="1">
      <alignment wrapText="1"/>
    </xf>
    <xf numFmtId="0" fontId="14" fillId="0" borderId="7" xfId="0" applyFont="1" applyBorder="1" applyAlignment="1">
      <alignment wrapText="1"/>
    </xf>
    <xf numFmtId="0" fontId="14" fillId="0" borderId="12" xfId="0" applyFont="1" applyBorder="1" applyAlignment="1">
      <alignment wrapText="1"/>
    </xf>
    <xf numFmtId="0" fontId="14" fillId="0" borderId="8" xfId="0" applyFont="1" applyBorder="1" applyAlignment="1">
      <alignment wrapText="1"/>
    </xf>
    <xf numFmtId="0" fontId="14" fillId="0" borderId="13" xfId="0" applyFont="1" applyBorder="1" applyAlignment="1">
      <alignment wrapText="1"/>
    </xf>
    <xf numFmtId="0" fontId="14" fillId="0" borderId="14" xfId="0" applyFont="1" applyBorder="1" applyAlignment="1">
      <alignment wrapText="1"/>
    </xf>
    <xf numFmtId="0" fontId="14" fillId="0" borderId="2" xfId="0" applyFont="1" applyBorder="1" applyAlignment="1">
      <alignment wrapText="1"/>
    </xf>
    <xf numFmtId="0" fontId="14" fillId="0" borderId="3" xfId="0" applyFont="1" applyBorder="1" applyAlignment="1">
      <alignment wrapText="1"/>
    </xf>
    <xf numFmtId="0" fontId="0" fillId="7" borderId="2" xfId="0" applyFill="1" applyBorder="1" applyAlignment="1">
      <alignment horizontal="justify" vertical="top" wrapText="1"/>
    </xf>
    <xf numFmtId="0" fontId="0" fillId="7" borderId="3" xfId="0" applyFill="1" applyBorder="1" applyAlignment="1">
      <alignment horizontal="justify" vertical="top" wrapText="1"/>
    </xf>
    <xf numFmtId="0" fontId="7" fillId="0" borderId="2" xfId="4" applyFill="1" applyBorder="1" applyAlignment="1"/>
    <xf numFmtId="0" fontId="7" fillId="0" borderId="3" xfId="4" applyFill="1" applyBorder="1" applyAlignment="1"/>
    <xf numFmtId="0" fontId="0" fillId="0" borderId="1" xfId="0" applyBorder="1" applyAlignment="1">
      <alignment horizontal="justify" vertical="top" wrapText="1"/>
    </xf>
    <xf numFmtId="0" fontId="0" fillId="7" borderId="2" xfId="0"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14" fillId="0" borderId="16" xfId="0" applyFont="1" applyBorder="1" applyAlignment="1">
      <alignment wrapText="1"/>
    </xf>
    <xf numFmtId="0" fontId="2" fillId="7" borderId="1" xfId="0" applyFont="1" applyFill="1" applyBorder="1" applyAlignment="1">
      <alignment horizontal="justify" vertical="top" wrapText="1"/>
    </xf>
    <xf numFmtId="0" fontId="0" fillId="0" borderId="1" xfId="0"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164" fontId="0" fillId="5" borderId="2" xfId="1" applyFont="1" applyFill="1" applyBorder="1" applyAlignment="1" applyProtection="1">
      <alignment horizontal="justify" vertical="top"/>
    </xf>
    <xf numFmtId="164"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14" fillId="0" borderId="2" xfId="0" applyFont="1" applyBorder="1" applyAlignment="1" applyProtection="1">
      <alignment horizontal="left" wrapText="1"/>
      <protection locked="0"/>
    </xf>
    <xf numFmtId="0" fontId="14" fillId="0" borderId="3" xfId="0" applyFont="1" applyBorder="1" applyAlignment="1" applyProtection="1">
      <alignment horizontal="left"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0" xfId="1" applyFont="1" applyFill="1" applyBorder="1" applyAlignment="1" applyProtection="1">
      <alignment horizontal="center" vertical="top"/>
    </xf>
    <xf numFmtId="0" fontId="14" fillId="0" borderId="2"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14" fillId="10" borderId="5" xfId="0" applyFont="1" applyFill="1" applyBorder="1" applyAlignment="1" applyProtection="1">
      <alignment horizontal="left" vertical="top" wrapText="1"/>
      <protection locked="0"/>
    </xf>
    <xf numFmtId="0" fontId="14" fillId="10" borderId="17" xfId="0" applyFont="1"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xf numFmtId="0" fontId="0" fillId="5" borderId="1" xfId="0" applyFill="1" applyBorder="1" applyAlignment="1">
      <alignment horizontal="justify" vertical="top"/>
    </xf>
    <xf numFmtId="165" fontId="0" fillId="5" borderId="1" xfId="3"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4"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14" fillId="0" borderId="2" xfId="0" applyFont="1" applyBorder="1" applyAlignment="1"/>
    <xf numFmtId="0" fontId="14" fillId="0" borderId="16" xfId="0" applyFont="1" applyBorder="1" applyAlignment="1"/>
    <xf numFmtId="0" fontId="14" fillId="0" borderId="3" xfId="0" applyFont="1" applyBorder="1" applyAlignment="1"/>
    <xf numFmtId="6" fontId="14" fillId="0" borderId="2" xfId="0" applyNumberFormat="1" applyFont="1" applyBorder="1" applyAlignment="1"/>
  </cellXfs>
  <cellStyles count="5">
    <cellStyle name="Hyperlink" xfId="4" xr:uid="{00000000-000B-0000-0000-000008000000}"/>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ivianamarcela16@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6" zoomScale="85" zoomScaleNormal="85" workbookViewId="0">
      <selection activeCell="B34" sqref="B34:C34"/>
    </sheetView>
  </sheetViews>
  <sheetFormatPr defaultColWidth="0" defaultRowHeight="15"/>
  <cols>
    <col min="1" max="1" width="69.140625" style="8" customWidth="1"/>
    <col min="2" max="2" width="55.140625" style="8" customWidth="1"/>
    <col min="3" max="3" width="108.85546875" style="8" customWidth="1"/>
    <col min="4" max="16384" width="11.42578125" style="2" hidden="1"/>
  </cols>
  <sheetData>
    <row r="1" spans="1:3" ht="26.25">
      <c r="A1" s="71" t="s">
        <v>0</v>
      </c>
      <c r="B1" s="71"/>
      <c r="C1" s="71"/>
    </row>
    <row r="2" spans="1:3">
      <c r="A2" s="5" t="s">
        <v>1</v>
      </c>
      <c r="B2" s="131" t="s">
        <v>2</v>
      </c>
      <c r="C2" s="132"/>
    </row>
    <row r="3" spans="1:3">
      <c r="A3" s="5" t="s">
        <v>3</v>
      </c>
      <c r="B3" s="131" t="s">
        <v>4</v>
      </c>
      <c r="C3" s="132"/>
    </row>
    <row r="4" spans="1:3">
      <c r="A4" s="5" t="s">
        <v>5</v>
      </c>
      <c r="B4" s="61" t="s">
        <v>6</v>
      </c>
      <c r="C4" s="74"/>
    </row>
    <row r="5" spans="1:3" ht="31.5" customHeight="1">
      <c r="A5" s="5" t="s">
        <v>7</v>
      </c>
      <c r="B5" s="61" t="s">
        <v>8</v>
      </c>
      <c r="C5" s="74"/>
    </row>
    <row r="6" spans="1:3">
      <c r="A6" s="5" t="s">
        <v>9</v>
      </c>
      <c r="B6" s="76" t="s">
        <v>10</v>
      </c>
      <c r="C6" s="76"/>
    </row>
    <row r="7" spans="1:3">
      <c r="A7" s="25" t="s">
        <v>11</v>
      </c>
      <c r="B7" s="72" t="s">
        <v>12</v>
      </c>
      <c r="C7" s="73"/>
    </row>
    <row r="8" spans="1:3" ht="23.1" customHeight="1">
      <c r="A8" s="26" t="s">
        <v>13</v>
      </c>
      <c r="B8" s="76" t="s">
        <v>14</v>
      </c>
      <c r="C8" s="76"/>
    </row>
    <row r="9" spans="1:3">
      <c r="A9" s="26" t="s">
        <v>15</v>
      </c>
      <c r="B9" s="76" t="s">
        <v>16</v>
      </c>
      <c r="C9" s="76"/>
    </row>
    <row r="10" spans="1:3">
      <c r="A10" s="26" t="s">
        <v>17</v>
      </c>
      <c r="B10" s="131" t="s">
        <v>18</v>
      </c>
      <c r="C10" s="133"/>
    </row>
    <row r="11" spans="1:3" ht="30" customHeight="1">
      <c r="A11" s="27" t="s">
        <v>19</v>
      </c>
      <c r="B11" s="131">
        <v>3117702203</v>
      </c>
      <c r="C11" s="133"/>
    </row>
    <row r="12" spans="1:3" ht="30" customHeight="1">
      <c r="A12" s="5" t="s">
        <v>20</v>
      </c>
      <c r="B12" s="65" t="s">
        <v>21</v>
      </c>
      <c r="C12" s="66"/>
    </row>
    <row r="13" spans="1:3">
      <c r="A13" s="5" t="s">
        <v>22</v>
      </c>
      <c r="B13" s="61" t="s">
        <v>23</v>
      </c>
      <c r="C13" s="62"/>
    </row>
    <row r="14" spans="1:3" ht="15" customHeight="1">
      <c r="A14" s="5" t="s">
        <v>24</v>
      </c>
      <c r="B14" s="61" t="s">
        <v>25</v>
      </c>
      <c r="C14" s="62"/>
    </row>
    <row r="15" spans="1:3">
      <c r="A15" s="5" t="s">
        <v>26</v>
      </c>
      <c r="B15" s="61" t="s">
        <v>27</v>
      </c>
      <c r="C15" s="62"/>
    </row>
    <row r="16" spans="1:3">
      <c r="A16" s="5" t="s">
        <v>28</v>
      </c>
      <c r="B16" s="131" t="s">
        <v>29</v>
      </c>
      <c r="C16" s="133"/>
    </row>
    <row r="17" spans="1:3" ht="15" customHeight="1">
      <c r="A17" s="5" t="s">
        <v>30</v>
      </c>
      <c r="B17" s="67" t="s">
        <v>31</v>
      </c>
      <c r="C17" s="67"/>
    </row>
    <row r="18" spans="1:3">
      <c r="A18" s="5" t="s">
        <v>32</v>
      </c>
      <c r="B18" s="131" t="s">
        <v>33</v>
      </c>
      <c r="C18" s="133"/>
    </row>
    <row r="19" spans="1:3" ht="18.75" customHeight="1">
      <c r="A19" s="5" t="s">
        <v>34</v>
      </c>
      <c r="B19" s="131" t="s">
        <v>33</v>
      </c>
      <c r="C19" s="133"/>
    </row>
    <row r="20" spans="1:3">
      <c r="A20" s="5" t="s">
        <v>35</v>
      </c>
      <c r="B20" s="131" t="s">
        <v>36</v>
      </c>
      <c r="C20" s="133"/>
    </row>
    <row r="21" spans="1:3" ht="17.25" customHeight="1">
      <c r="A21" s="5" t="s">
        <v>37</v>
      </c>
      <c r="B21" s="67" t="s">
        <v>38</v>
      </c>
      <c r="C21" s="67"/>
    </row>
    <row r="22" spans="1:3">
      <c r="A22" s="26" t="s">
        <v>39</v>
      </c>
      <c r="B22" s="63" t="s">
        <v>40</v>
      </c>
      <c r="C22" s="64"/>
    </row>
    <row r="23" spans="1:3">
      <c r="A23" s="26" t="s">
        <v>41</v>
      </c>
      <c r="B23" s="61" t="s">
        <v>42</v>
      </c>
      <c r="C23" s="62"/>
    </row>
    <row r="24" spans="1:3">
      <c r="A24" s="26" t="s">
        <v>43</v>
      </c>
      <c r="B24" s="61" t="s">
        <v>44</v>
      </c>
      <c r="C24" s="62"/>
    </row>
    <row r="25" spans="1:3">
      <c r="A25" s="75" t="s">
        <v>45</v>
      </c>
      <c r="B25" s="55" t="s">
        <v>46</v>
      </c>
      <c r="C25" s="56"/>
    </row>
    <row r="26" spans="1:3">
      <c r="A26" s="75"/>
      <c r="B26" s="57"/>
      <c r="C26" s="58"/>
    </row>
    <row r="27" spans="1:3" ht="100.5" customHeight="1">
      <c r="A27" s="75"/>
      <c r="B27" s="59"/>
      <c r="C27" s="60"/>
    </row>
    <row r="28" spans="1:3">
      <c r="A28" s="26" t="s">
        <v>47</v>
      </c>
      <c r="B28" s="70" t="s">
        <v>48</v>
      </c>
      <c r="C28" s="70"/>
    </row>
    <row r="29" spans="1:3">
      <c r="A29" s="26" t="s">
        <v>49</v>
      </c>
      <c r="B29" s="68" t="s">
        <v>50</v>
      </c>
      <c r="C29" s="69"/>
    </row>
    <row r="30" spans="1:3">
      <c r="A30" s="26" t="s">
        <v>51</v>
      </c>
      <c r="B30" s="131" t="s">
        <v>52</v>
      </c>
      <c r="C30" s="133"/>
    </row>
    <row r="31" spans="1:3">
      <c r="A31" s="26" t="s">
        <v>53</v>
      </c>
      <c r="B31" s="131" t="s">
        <v>54</v>
      </c>
      <c r="C31" s="133"/>
    </row>
    <row r="32" spans="1:3">
      <c r="A32" s="26" t="s">
        <v>55</v>
      </c>
      <c r="B32" s="131" t="s">
        <v>56</v>
      </c>
      <c r="C32" s="132"/>
    </row>
    <row r="33" spans="1:3">
      <c r="A33" s="5" t="s">
        <v>57</v>
      </c>
      <c r="B33" s="131" t="s">
        <v>58</v>
      </c>
      <c r="C33" s="133"/>
    </row>
    <row r="34" spans="1:3" ht="45.75">
      <c r="A34" s="5" t="s">
        <v>59</v>
      </c>
      <c r="B34" s="131" t="s">
        <v>60</v>
      </c>
      <c r="C34" s="133"/>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8D7A0BFA-8E8A-4C95-BFA1-2DC001D1F9B5}"/>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2" sqref="B12:C12"/>
    </sheetView>
  </sheetViews>
  <sheetFormatPr defaultColWidth="0" defaultRowHeight="15"/>
  <cols>
    <col min="1" max="1" width="49.85546875" customWidth="1"/>
    <col min="2" max="2" width="31.42578125" customWidth="1"/>
    <col min="3" max="3" width="90.140625" customWidth="1"/>
    <col min="4" max="16384" width="11.42578125" hidden="1"/>
  </cols>
  <sheetData>
    <row r="1" spans="1:3" ht="26.25">
      <c r="A1" s="77" t="s">
        <v>61</v>
      </c>
      <c r="B1" s="77"/>
      <c r="C1" s="77"/>
    </row>
    <row r="2" spans="1:3" ht="15.75" customHeight="1">
      <c r="A2" s="20" t="s">
        <v>62</v>
      </c>
      <c r="B2" s="78" t="s">
        <v>63</v>
      </c>
      <c r="C2" s="79"/>
    </row>
    <row r="3" spans="1:3" s="2" customFormat="1">
      <c r="A3" s="5" t="s">
        <v>64</v>
      </c>
      <c r="B3" s="76" t="str">
        <f>'AUTOS  NOTA 322'!B2:C2</f>
        <v>*11001310302320240008500</v>
      </c>
      <c r="C3" s="76"/>
    </row>
    <row r="4" spans="1:3" s="2" customFormat="1">
      <c r="A4" s="5" t="s">
        <v>65</v>
      </c>
      <c r="B4" s="76" t="str">
        <f>'AUTOS  NOTA 322'!B3:C3</f>
        <v>Juzgado Ventitrés (23) del Circuito de Bogota D.C.</v>
      </c>
      <c r="C4" s="76"/>
    </row>
    <row r="5" spans="1:3" s="2" customFormat="1">
      <c r="A5" s="5" t="s">
        <v>66</v>
      </c>
      <c r="B5" s="76" t="str">
        <f>'AUTOS  NOTA 322'!B4:C4</f>
        <v>ARACELY VIDAL IBARRA; TURBO TRANSPORTES AV; ALLIANZ SEGUROS S.A.
TURBO TRANSPORTES AV S.A.S
ALLIANZ SEGUROS S.A.</v>
      </c>
      <c r="C5" s="76"/>
    </row>
    <row r="6" spans="1:3" s="2" customFormat="1">
      <c r="A6" s="5" t="s">
        <v>67</v>
      </c>
      <c r="B6" s="76" t="str">
        <f>'AUTOS  NOTA 322'!B5:C5</f>
        <v>Adriana Ximena Cutiva (Hija, 29/05/1985).
Cristian Camilo Carvajal Cutiva (Hijo, 25/07/1987).</v>
      </c>
      <c r="C6" s="76"/>
    </row>
    <row r="7" spans="1:3" s="2" customFormat="1">
      <c r="A7" s="5" t="s">
        <v>68</v>
      </c>
      <c r="B7" s="76" t="str">
        <f>'AUTOS  NOTA 322'!B6:C6</f>
        <v>LLAMADA EN GARANTIA</v>
      </c>
      <c r="C7" s="76"/>
    </row>
    <row r="8" spans="1:3" s="2" customFormat="1">
      <c r="A8" s="29" t="s">
        <v>69</v>
      </c>
      <c r="B8" s="76" t="str">
        <f>'AUTOS  NOTA 322'!B7:C8</f>
        <v>LUZ STELLA CUTIVA GUTIERREZ; ADRIANA XIMENA CARVAJAL</v>
      </c>
      <c r="C8" s="76"/>
    </row>
    <row r="9" spans="1:3">
      <c r="A9" s="20" t="s">
        <v>70</v>
      </c>
      <c r="B9" s="76"/>
      <c r="C9" s="76"/>
    </row>
    <row r="10" spans="1:3">
      <c r="A10" s="20" t="s">
        <v>71</v>
      </c>
      <c r="B10" s="76" t="s">
        <v>12</v>
      </c>
      <c r="C10" s="76"/>
    </row>
    <row r="11" spans="1:3">
      <c r="A11" s="20" t="s">
        <v>72</v>
      </c>
      <c r="B11" s="134">
        <v>4000000000</v>
      </c>
      <c r="C11" s="132"/>
    </row>
    <row r="12" spans="1:3">
      <c r="A12" s="20" t="s">
        <v>73</v>
      </c>
      <c r="B12" s="131">
        <v>1700000</v>
      </c>
      <c r="C12" s="132"/>
    </row>
    <row r="13" spans="1:3">
      <c r="A13" s="20" t="s">
        <v>74</v>
      </c>
      <c r="B13" s="72" t="s">
        <v>75</v>
      </c>
      <c r="C13" s="73"/>
    </row>
    <row r="14" spans="1:3">
      <c r="A14" s="20" t="s">
        <v>76</v>
      </c>
      <c r="B14" s="61" t="s">
        <v>77</v>
      </c>
      <c r="C14" s="62"/>
    </row>
    <row r="15" spans="1:3">
      <c r="A15" s="20" t="s">
        <v>78</v>
      </c>
      <c r="B15" s="76" t="s">
        <v>79</v>
      </c>
      <c r="C15" s="76"/>
    </row>
    <row r="16" spans="1:3">
      <c r="A16" s="20" t="s">
        <v>80</v>
      </c>
      <c r="B16" s="76" t="s">
        <v>79</v>
      </c>
      <c r="C16" s="76"/>
    </row>
    <row r="17" spans="1:3">
      <c r="A17" s="92" t="s">
        <v>81</v>
      </c>
      <c r="B17" s="131" t="s">
        <v>82</v>
      </c>
      <c r="C17" s="133"/>
    </row>
    <row r="18" spans="1:3">
      <c r="A18" s="93"/>
      <c r="B18" s="10" t="s">
        <v>83</v>
      </c>
      <c r="C18" s="10" t="s">
        <v>84</v>
      </c>
    </row>
    <row r="19" spans="1:3">
      <c r="A19" s="93"/>
      <c r="B19" s="6" t="s">
        <v>85</v>
      </c>
      <c r="C19" s="6"/>
    </row>
    <row r="20" spans="1:3">
      <c r="A20" s="93"/>
      <c r="B20" s="6"/>
      <c r="C20" s="6"/>
    </row>
    <row r="21" spans="1:3">
      <c r="A21" s="94"/>
      <c r="B21" s="6"/>
      <c r="C21" s="6"/>
    </row>
    <row r="22" spans="1:3">
      <c r="A22" s="20" t="s">
        <v>86</v>
      </c>
      <c r="B22" s="76"/>
      <c r="C22" s="76"/>
    </row>
    <row r="23" spans="1:3">
      <c r="A23" s="20" t="s">
        <v>87</v>
      </c>
      <c r="B23" s="95"/>
      <c r="C23" s="96"/>
    </row>
    <row r="24" spans="1:3">
      <c r="A24" s="20" t="s">
        <v>88</v>
      </c>
      <c r="B24" s="131" t="s">
        <v>89</v>
      </c>
      <c r="C24" s="133"/>
    </row>
    <row r="25" spans="1:3">
      <c r="A25" s="20" t="s">
        <v>90</v>
      </c>
      <c r="B25" s="76"/>
      <c r="C25" s="76"/>
    </row>
    <row r="26" spans="1:3">
      <c r="A26" s="20" t="s">
        <v>91</v>
      </c>
      <c r="B26" s="76"/>
      <c r="C26" s="76"/>
    </row>
    <row r="27" spans="1:3">
      <c r="A27" s="19" t="s">
        <v>92</v>
      </c>
      <c r="B27" s="76"/>
      <c r="C27" s="76"/>
    </row>
    <row r="28" spans="1:3">
      <c r="A28" s="80" t="s">
        <v>93</v>
      </c>
      <c r="B28" s="80"/>
      <c r="C28" s="80"/>
    </row>
    <row r="29" spans="1:3">
      <c r="A29" s="90" t="s">
        <v>94</v>
      </c>
      <c r="B29" s="91"/>
      <c r="C29" s="11"/>
    </row>
    <row r="30" spans="1:3">
      <c r="A30" s="90" t="s">
        <v>95</v>
      </c>
      <c r="B30" s="91"/>
      <c r="C30" s="11"/>
    </row>
    <row r="31" spans="1:3">
      <c r="A31" s="90" t="s">
        <v>96</v>
      </c>
      <c r="B31" s="91"/>
      <c r="C31" s="12"/>
    </row>
    <row r="32" spans="1:3">
      <c r="A32" s="90" t="s">
        <v>97</v>
      </c>
      <c r="B32" s="91"/>
      <c r="C32" s="11"/>
    </row>
    <row r="33" spans="1:3">
      <c r="A33" s="90" t="s">
        <v>98</v>
      </c>
      <c r="B33" s="91"/>
      <c r="C33" s="11"/>
    </row>
    <row r="34" spans="1:3">
      <c r="A34" s="90" t="s">
        <v>99</v>
      </c>
      <c r="B34" s="91"/>
      <c r="C34" s="13"/>
    </row>
    <row r="35" spans="1:3">
      <c r="A35" s="81" t="s">
        <v>100</v>
      </c>
      <c r="B35" s="82"/>
      <c r="C35" s="14"/>
    </row>
    <row r="36" spans="1:3">
      <c r="A36" s="81" t="s">
        <v>101</v>
      </c>
      <c r="B36" s="82"/>
      <c r="C36" s="15"/>
    </row>
    <row r="37" spans="1:3">
      <c r="A37" s="83" t="s">
        <v>102</v>
      </c>
      <c r="B37" s="84"/>
      <c r="C37" s="15"/>
    </row>
    <row r="38" spans="1:3">
      <c r="A38" s="85"/>
      <c r="B38" s="86"/>
      <c r="C38" s="15"/>
    </row>
    <row r="39" spans="1:3">
      <c r="A39" s="87"/>
      <c r="B39" s="88"/>
      <c r="C39" s="15"/>
    </row>
    <row r="40" spans="1:3">
      <c r="A40" s="89" t="s">
        <v>103</v>
      </c>
      <c r="B40" s="89"/>
      <c r="C40" s="89"/>
    </row>
    <row r="41" spans="1:3">
      <c r="A41" s="17" t="s">
        <v>104</v>
      </c>
      <c r="B41" s="18"/>
      <c r="C41" s="15"/>
    </row>
    <row r="42" spans="1:3">
      <c r="A42" s="81" t="s">
        <v>105</v>
      </c>
      <c r="B42" s="82"/>
      <c r="C42" s="15"/>
    </row>
    <row r="43" spans="1:3">
      <c r="A43" s="81" t="s">
        <v>106</v>
      </c>
      <c r="B43" s="82"/>
      <c r="C43" s="15"/>
    </row>
    <row r="44" spans="1:3">
      <c r="A44" s="17" t="s">
        <v>107</v>
      </c>
      <c r="B44" s="18"/>
      <c r="C44" s="15"/>
    </row>
    <row r="45" spans="1:3">
      <c r="A45" s="17" t="s">
        <v>108</v>
      </c>
      <c r="B45" s="18"/>
      <c r="C45" s="15"/>
    </row>
    <row r="46" spans="1:3">
      <c r="A46" s="81" t="s">
        <v>109</v>
      </c>
      <c r="B46" s="82"/>
      <c r="C46" s="15"/>
    </row>
    <row r="47" spans="1:3">
      <c r="A47" s="17" t="s">
        <v>110</v>
      </c>
      <c r="B47" s="16"/>
      <c r="C47" s="15"/>
    </row>
    <row r="48" spans="1:3">
      <c r="A48" s="81" t="s">
        <v>111</v>
      </c>
      <c r="B48" s="82"/>
      <c r="C48" s="15"/>
    </row>
    <row r="49" spans="1:3">
      <c r="A49" s="81" t="s">
        <v>112</v>
      </c>
      <c r="B49" s="82"/>
      <c r="C49" s="15"/>
    </row>
    <row r="50" spans="1:3">
      <c r="A50" s="81" t="s">
        <v>102</v>
      </c>
      <c r="B50" s="82"/>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A45" zoomScale="85" zoomScaleNormal="85" workbookViewId="0">
      <selection activeCell="B51" sqref="B51"/>
    </sheetView>
  </sheetViews>
  <sheetFormatPr defaultColWidth="0" defaultRowHeight="1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c r="A1" s="101" t="s">
        <v>113</v>
      </c>
      <c r="B1" s="101"/>
      <c r="C1" s="101"/>
    </row>
    <row r="2" spans="1:9" ht="15" customHeight="1">
      <c r="A2" s="33" t="s">
        <v>62</v>
      </c>
      <c r="B2" s="102" t="str">
        <f>'AUTOS NOTA 321'!B2:C2</f>
        <v>SINIESTRO 93224278  LEGIS APJ32314</v>
      </c>
      <c r="C2" s="103"/>
    </row>
    <row r="3" spans="1:9">
      <c r="A3" s="34" t="s">
        <v>64</v>
      </c>
      <c r="B3" s="106" t="str">
        <f>'AUTOS  NOTA 322'!B2:C2</f>
        <v>*11001310302320240008500</v>
      </c>
      <c r="C3" s="106"/>
    </row>
    <row r="4" spans="1:9">
      <c r="A4" s="34" t="s">
        <v>65</v>
      </c>
      <c r="B4" s="106" t="str">
        <f>'AUTOS  NOTA 322'!B3:C3</f>
        <v>Juzgado Ventitrés (23) del Circuito de Bogota D.C.</v>
      </c>
      <c r="C4" s="106"/>
    </row>
    <row r="5" spans="1:9">
      <c r="A5" s="34" t="s">
        <v>66</v>
      </c>
      <c r="B5" s="106" t="str">
        <f>'AUTOS  NOTA 322'!B4:C4</f>
        <v>ARACELY VIDAL IBARRA; TURBO TRANSPORTES AV; ALLIANZ SEGUROS S.A.
TURBO TRANSPORTES AV S.A.S
ALLIANZ SEGUROS S.A.</v>
      </c>
      <c r="C5" s="106"/>
    </row>
    <row r="6" spans="1:9" ht="15" customHeight="1">
      <c r="A6" s="34" t="s">
        <v>67</v>
      </c>
      <c r="B6" s="106" t="str">
        <f>'AUTOS  NOTA 322'!B5:C5</f>
        <v>Adriana Ximena Cutiva (Hija, 29/05/1985).
Cristian Camilo Carvajal Cutiva (Hijo, 25/07/1987).</v>
      </c>
      <c r="C6" s="106"/>
    </row>
    <row r="7" spans="1:9">
      <c r="A7" s="34" t="s">
        <v>68</v>
      </c>
      <c r="B7" s="106" t="str">
        <f>'AUTOS  NOTA 322'!B6:C6</f>
        <v>LLAMADA EN GARANTIA</v>
      </c>
      <c r="C7" s="106"/>
    </row>
    <row r="8" spans="1:9">
      <c r="A8" s="36" t="s">
        <v>69</v>
      </c>
      <c r="B8" s="106" t="str">
        <f>'AUTOS  NOTA 322'!B7:C8</f>
        <v>LUZ STELLA CUTIVA GUTIERREZ; ADRIANA XIMENA CARVAJAL</v>
      </c>
      <c r="C8" s="106"/>
    </row>
    <row r="9" spans="1:9">
      <c r="A9" s="34" t="s">
        <v>114</v>
      </c>
      <c r="B9" s="99">
        <f>SUM(C11,C12,C14,C15,C17)</f>
        <v>595022424</v>
      </c>
      <c r="C9" s="100"/>
    </row>
    <row r="10" spans="1:9">
      <c r="A10" s="107" t="s">
        <v>115</v>
      </c>
      <c r="B10" s="104" t="s">
        <v>116</v>
      </c>
      <c r="C10" s="105"/>
    </row>
    <row r="11" spans="1:9">
      <c r="A11" s="107"/>
      <c r="B11" s="35" t="s">
        <v>117</v>
      </c>
      <c r="C11" s="53">
        <v>205022424</v>
      </c>
    </row>
    <row r="12" spans="1:9">
      <c r="A12" s="107"/>
      <c r="B12" s="35" t="s">
        <v>118</v>
      </c>
      <c r="C12" s="30"/>
    </row>
    <row r="13" spans="1:9">
      <c r="A13" s="107"/>
      <c r="B13" s="104"/>
      <c r="C13" s="105"/>
    </row>
    <row r="14" spans="1:9">
      <c r="A14" s="107"/>
      <c r="B14" s="35" t="s">
        <v>119</v>
      </c>
      <c r="C14" s="54">
        <v>260000000</v>
      </c>
    </row>
    <row r="15" spans="1:9">
      <c r="A15" s="107"/>
      <c r="B15" s="35" t="s">
        <v>120</v>
      </c>
      <c r="C15" s="38">
        <v>130000000</v>
      </c>
      <c r="E15" s="41" t="s">
        <v>121</v>
      </c>
      <c r="F15" s="42">
        <v>0.7</v>
      </c>
    </row>
    <row r="16" spans="1:9">
      <c r="A16" s="107"/>
      <c r="B16" s="104" t="s">
        <v>122</v>
      </c>
      <c r="C16" s="105"/>
      <c r="E16" s="41" t="s">
        <v>123</v>
      </c>
      <c r="F16" s="43">
        <v>0.3</v>
      </c>
      <c r="I16" s="44"/>
    </row>
    <row r="17" spans="1:9">
      <c r="A17" s="107"/>
      <c r="B17" s="35"/>
      <c r="C17" s="39"/>
      <c r="F17" s="45"/>
      <c r="I17" s="44"/>
    </row>
    <row r="18" spans="1:9" ht="23.25" customHeight="1">
      <c r="A18" s="37" t="s">
        <v>124</v>
      </c>
      <c r="B18" s="102" t="s">
        <v>123</v>
      </c>
      <c r="C18" s="103"/>
    </row>
    <row r="19" spans="1:9" ht="30.75">
      <c r="A19" s="34" t="s">
        <v>125</v>
      </c>
      <c r="B19" s="115" t="s">
        <v>126</v>
      </c>
      <c r="C19" s="116"/>
    </row>
    <row r="20" spans="1:9" ht="15" customHeight="1">
      <c r="A20" s="46" t="s">
        <v>127</v>
      </c>
      <c r="B20" s="112">
        <f>((C22+C23+C25+C26+C30+C28+C32+C34+C29+C33)-C37-C38)*C36*C39</f>
        <v>178914464</v>
      </c>
      <c r="C20" s="112"/>
    </row>
    <row r="21" spans="1:9">
      <c r="A21" s="37" t="s">
        <v>128</v>
      </c>
      <c r="B21" s="117" t="s">
        <v>116</v>
      </c>
      <c r="C21" s="118"/>
    </row>
    <row r="22" spans="1:9">
      <c r="A22" s="110"/>
      <c r="B22" s="35" t="s">
        <v>117</v>
      </c>
      <c r="C22" s="30">
        <v>614464</v>
      </c>
    </row>
    <row r="23" spans="1:9">
      <c r="A23" s="111"/>
      <c r="B23" s="35" t="s">
        <v>118</v>
      </c>
      <c r="C23" s="30">
        <v>0</v>
      </c>
    </row>
    <row r="24" spans="1:9">
      <c r="A24" s="111"/>
      <c r="B24" s="104" t="s">
        <v>129</v>
      </c>
      <c r="C24" s="105"/>
    </row>
    <row r="25" spans="1:9">
      <c r="A25" s="111"/>
      <c r="B25" s="35" t="s">
        <v>119</v>
      </c>
      <c r="C25" s="30">
        <v>130000000</v>
      </c>
    </row>
    <row r="26" spans="1:9" ht="29.1" customHeight="1">
      <c r="A26" s="111"/>
      <c r="B26" s="35" t="s">
        <v>130</v>
      </c>
      <c r="C26" s="30">
        <v>50000000</v>
      </c>
    </row>
    <row r="27" spans="1:9">
      <c r="A27" s="111"/>
      <c r="B27" s="104" t="s">
        <v>131</v>
      </c>
      <c r="C27" s="105"/>
    </row>
    <row r="28" spans="1:9">
      <c r="A28" s="111"/>
      <c r="B28" s="35" t="s">
        <v>132</v>
      </c>
      <c r="C28" s="30">
        <v>0</v>
      </c>
    </row>
    <row r="29" spans="1:9">
      <c r="A29" s="111"/>
      <c r="B29" s="35" t="s">
        <v>117</v>
      </c>
      <c r="C29" s="30"/>
    </row>
    <row r="30" spans="1:9">
      <c r="A30" s="111"/>
      <c r="B30" s="35" t="s">
        <v>118</v>
      </c>
      <c r="C30" s="30">
        <v>0</v>
      </c>
    </row>
    <row r="31" spans="1:9">
      <c r="A31" s="111"/>
      <c r="B31" s="104" t="s">
        <v>133</v>
      </c>
      <c r="C31" s="105"/>
    </row>
    <row r="32" spans="1:9">
      <c r="A32" s="111"/>
      <c r="B32" s="35"/>
      <c r="C32" s="30"/>
    </row>
    <row r="33" spans="1:3">
      <c r="A33" s="111"/>
      <c r="B33" s="35" t="s">
        <v>117</v>
      </c>
      <c r="C33" s="30">
        <v>0</v>
      </c>
    </row>
    <row r="34" spans="1:3">
      <c r="A34" s="111"/>
      <c r="B34" s="35" t="s">
        <v>118</v>
      </c>
      <c r="C34" s="30">
        <v>0</v>
      </c>
    </row>
    <row r="35" spans="1:3">
      <c r="A35" s="111"/>
      <c r="B35" s="104" t="s">
        <v>134</v>
      </c>
      <c r="C35" s="105"/>
    </row>
    <row r="36" spans="1:3">
      <c r="A36" s="111"/>
      <c r="B36" s="35" t="s">
        <v>135</v>
      </c>
      <c r="C36" s="31">
        <v>1</v>
      </c>
    </row>
    <row r="37" spans="1:3">
      <c r="A37" s="111"/>
      <c r="B37" s="35" t="s">
        <v>73</v>
      </c>
      <c r="C37" s="32">
        <v>1700000</v>
      </c>
    </row>
    <row r="38" spans="1:3">
      <c r="A38" s="111"/>
      <c r="B38" s="35" t="s">
        <v>136</v>
      </c>
      <c r="C38" s="32"/>
    </row>
    <row r="39" spans="1:3">
      <c r="A39" s="111"/>
      <c r="B39" s="35" t="s">
        <v>137</v>
      </c>
      <c r="C39" s="31">
        <v>1</v>
      </c>
    </row>
    <row r="40" spans="1:3">
      <c r="A40" s="47" t="s">
        <v>138</v>
      </c>
      <c r="B40" s="112">
        <f>IFERROR(B20*(VLOOKUP(B18,E15:F17,2,0)),16666)</f>
        <v>53674339.199999996</v>
      </c>
      <c r="C40" s="112"/>
    </row>
    <row r="41" spans="1:3" ht="93" customHeight="1">
      <c r="A41" s="34" t="s">
        <v>139</v>
      </c>
      <c r="B41" s="113" t="s">
        <v>140</v>
      </c>
      <c r="C41" s="114"/>
    </row>
    <row r="42" spans="1:3" ht="211.5" customHeight="1">
      <c r="A42" s="34" t="s">
        <v>141</v>
      </c>
      <c r="B42" s="108" t="s">
        <v>142</v>
      </c>
      <c r="C42" s="109"/>
    </row>
    <row r="45" spans="1:3" ht="26.25">
      <c r="A45" s="97" t="s">
        <v>143</v>
      </c>
      <c r="B45" s="97"/>
      <c r="C45" s="97"/>
    </row>
    <row r="46" spans="1:3">
      <c r="A46" s="98" t="s">
        <v>144</v>
      </c>
      <c r="B46" s="98"/>
      <c r="C46" s="98"/>
    </row>
    <row r="47" spans="1:3">
      <c r="A47" s="48" t="s">
        <v>145</v>
      </c>
      <c r="B47" s="48" t="s">
        <v>146</v>
      </c>
      <c r="C47" s="49" t="s">
        <v>147</v>
      </c>
    </row>
    <row r="48" spans="1:3" ht="27">
      <c r="A48" s="50" t="s">
        <v>148</v>
      </c>
      <c r="B48" s="51" t="s">
        <v>149</v>
      </c>
      <c r="C48" s="50" t="s">
        <v>150</v>
      </c>
    </row>
    <row r="49" spans="1:3" ht="40.5">
      <c r="A49" s="50" t="s">
        <v>151</v>
      </c>
      <c r="B49" s="51" t="s">
        <v>149</v>
      </c>
      <c r="C49" s="50" t="s">
        <v>152</v>
      </c>
    </row>
    <row r="50" spans="1:3" ht="27">
      <c r="A50" s="50" t="s">
        <v>153</v>
      </c>
      <c r="B50" s="51" t="s">
        <v>149</v>
      </c>
      <c r="C50" s="50" t="s">
        <v>154</v>
      </c>
    </row>
    <row r="51" spans="1:3">
      <c r="A51" s="50" t="s">
        <v>155</v>
      </c>
      <c r="B51" s="51" t="s">
        <v>149</v>
      </c>
      <c r="C51" s="50" t="s">
        <v>156</v>
      </c>
    </row>
    <row r="52" spans="1:3">
      <c r="A52" s="50" t="s">
        <v>157</v>
      </c>
      <c r="B52" s="51" t="s">
        <v>149</v>
      </c>
      <c r="C52" s="52"/>
    </row>
    <row r="53" spans="1:3">
      <c r="A53" s="50" t="s">
        <v>158</v>
      </c>
      <c r="B53" s="51" t="s">
        <v>149</v>
      </c>
      <c r="C53" s="50" t="s">
        <v>159</v>
      </c>
    </row>
    <row r="54" spans="1:3" ht="27">
      <c r="A54" s="50" t="s">
        <v>160</v>
      </c>
      <c r="B54" s="51" t="s">
        <v>149</v>
      </c>
      <c r="C54" s="50" t="s">
        <v>161</v>
      </c>
    </row>
    <row r="55" spans="1:3">
      <c r="A55" s="50" t="s">
        <v>162</v>
      </c>
      <c r="B55" s="51" t="s">
        <v>149</v>
      </c>
      <c r="C55" s="52" t="s">
        <v>163</v>
      </c>
    </row>
    <row r="56" spans="1:3" ht="27">
      <c r="A56" s="50" t="s">
        <v>164</v>
      </c>
      <c r="B56" s="51" t="s">
        <v>149</v>
      </c>
      <c r="C56" s="52" t="s">
        <v>165</v>
      </c>
    </row>
    <row r="57" spans="1:3" ht="27">
      <c r="A57" s="50" t="s">
        <v>166</v>
      </c>
      <c r="B57" s="51" t="s">
        <v>149</v>
      </c>
      <c r="C57" s="52" t="s">
        <v>167</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defaultColWidth="0" defaultRowHeight="15"/>
  <cols>
    <col min="1" max="1" width="37" customWidth="1"/>
    <col min="2" max="2" width="11.42578125" customWidth="1"/>
    <col min="3" max="3" width="94.42578125" customWidth="1"/>
    <col min="4" max="16384" width="11.42578125" hidden="1"/>
  </cols>
  <sheetData>
    <row r="1" spans="1:3" ht="26.25">
      <c r="A1" s="77" t="s">
        <v>168</v>
      </c>
      <c r="B1" s="77"/>
      <c r="C1" s="77"/>
    </row>
    <row r="2" spans="1:3">
      <c r="A2" s="20" t="s">
        <v>62</v>
      </c>
      <c r="B2" s="95" t="str">
        <f>'AUTOS NOTA 324-478'!B2:C2</f>
        <v>SINIESTRO 93224278  LEGIS APJ32314</v>
      </c>
      <c r="C2" s="96"/>
    </row>
    <row r="3" spans="1:3">
      <c r="A3" s="5" t="s">
        <v>64</v>
      </c>
      <c r="B3" s="76" t="str">
        <f>'AUTOS  NOTA 322'!B2:C2</f>
        <v>*11001310302320240008500</v>
      </c>
      <c r="C3" s="76"/>
    </row>
    <row r="4" spans="1:3">
      <c r="A4" s="5" t="s">
        <v>65</v>
      </c>
      <c r="B4" s="76" t="str">
        <f>'AUTOS  NOTA 322'!B3:C3</f>
        <v>Juzgado Ventitrés (23) del Circuito de Bogota D.C.</v>
      </c>
      <c r="C4" s="76"/>
    </row>
    <row r="5" spans="1:3">
      <c r="A5" s="5" t="s">
        <v>66</v>
      </c>
      <c r="B5" s="76" t="str">
        <f>'AUTOS  NOTA 322'!B4:C4</f>
        <v>ARACELY VIDAL IBARRA; TURBO TRANSPORTES AV; ALLIANZ SEGUROS S.A.
TURBO TRANSPORTES AV S.A.S
ALLIANZ SEGUROS S.A.</v>
      </c>
      <c r="C5" s="76"/>
    </row>
    <row r="6" spans="1:3" ht="15" customHeight="1">
      <c r="A6" s="5" t="s">
        <v>67</v>
      </c>
      <c r="B6" s="76" t="str">
        <f>'AUTOS  NOTA 322'!B5:C5</f>
        <v>Adriana Ximena Cutiva (Hija, 29/05/1985).
Cristian Camilo Carvajal Cutiva (Hijo, 25/07/1987).</v>
      </c>
      <c r="C6" s="76"/>
    </row>
    <row r="7" spans="1:3" ht="15" customHeight="1">
      <c r="A7" s="5" t="s">
        <v>68</v>
      </c>
      <c r="B7" s="76" t="str">
        <f>'AUTOS  NOTA 322'!B6:C6</f>
        <v>LLAMADA EN GARANTIA</v>
      </c>
      <c r="C7" s="76"/>
    </row>
    <row r="8" spans="1:3" ht="15" customHeight="1">
      <c r="A8" s="29" t="s">
        <v>69</v>
      </c>
      <c r="B8" s="76" t="str">
        <f>'AUTOS  NOTA 322'!B7:C8</f>
        <v>LUZ STELLA CUTIVA GUTIERREZ; ADRIANA XIMENA CARVAJAL</v>
      </c>
      <c r="C8" s="76"/>
    </row>
    <row r="9" spans="1:3" ht="18.95" customHeight="1">
      <c r="A9" s="5" t="s">
        <v>169</v>
      </c>
      <c r="B9" s="76"/>
      <c r="C9" s="76"/>
    </row>
    <row r="10" spans="1:3">
      <c r="A10" s="7" t="s">
        <v>128</v>
      </c>
      <c r="B10" s="121">
        <f>'AUTOS NOTA 324-478'!B20:C20</f>
        <v>178914464</v>
      </c>
      <c r="C10" s="121"/>
    </row>
    <row r="11" spans="1:3">
      <c r="A11" s="7" t="s">
        <v>170</v>
      </c>
      <c r="B11" s="122">
        <f>'AUTOS NOTA 324-478'!B40:C40</f>
        <v>53674339.199999996</v>
      </c>
      <c r="C11" s="76"/>
    </row>
    <row r="12" spans="1:3" ht="30">
      <c r="A12" s="7" t="s">
        <v>171</v>
      </c>
      <c r="B12" s="119"/>
      <c r="C12" s="120"/>
    </row>
    <row r="13" spans="1:3" ht="45">
      <c r="A13" s="5" t="s">
        <v>172</v>
      </c>
      <c r="B13" s="76"/>
      <c r="C13" s="76"/>
    </row>
    <row r="14" spans="1:3" ht="45">
      <c r="A14" s="5" t="s">
        <v>173</v>
      </c>
      <c r="B14" s="76"/>
      <c r="C14" s="76"/>
    </row>
    <row r="15" spans="1:3">
      <c r="A15" s="5" t="s">
        <v>174</v>
      </c>
      <c r="B15" s="6"/>
      <c r="C15" s="6"/>
    </row>
    <row r="16" spans="1:3">
      <c r="A16" s="7" t="s">
        <v>175</v>
      </c>
      <c r="B16" s="76"/>
      <c r="C16" s="76"/>
    </row>
    <row r="17" spans="1:3">
      <c r="A17" s="6" t="s">
        <v>176</v>
      </c>
      <c r="B17" s="120"/>
      <c r="C17" s="12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defaultColWidth="0" defaultRowHeight="15"/>
  <cols>
    <col min="1" max="1" width="54.42578125" customWidth="1"/>
    <col min="2" max="2" width="23.42578125" customWidth="1"/>
    <col min="3" max="3" width="98.85546875" customWidth="1"/>
    <col min="4" max="8" width="0" hidden="1" customWidth="1"/>
    <col min="9" max="16384" width="11.42578125" hidden="1"/>
  </cols>
  <sheetData>
    <row r="1" spans="1:3" ht="26.25">
      <c r="A1" s="77" t="s">
        <v>177</v>
      </c>
      <c r="B1" s="77"/>
      <c r="C1" s="77"/>
    </row>
    <row r="2" spans="1:3">
      <c r="A2" s="40" t="s">
        <v>62</v>
      </c>
      <c r="B2" s="95" t="str">
        <f>'[2]AUTOS NOTA 321'!B2:C2</f>
        <v xml:space="preserve">SINIESTRO   LEGIS </v>
      </c>
      <c r="C2" s="96"/>
    </row>
    <row r="3" spans="1:3">
      <c r="A3" s="5" t="s">
        <v>64</v>
      </c>
      <c r="B3" s="76" t="str">
        <f>'[3]GENERALES NOTA 322'!B2:C2</f>
        <v xml:space="preserve">Radicado </v>
      </c>
      <c r="C3" s="76"/>
    </row>
    <row r="4" spans="1:3">
      <c r="A4" s="5" t="s">
        <v>65</v>
      </c>
      <c r="B4" s="76" t="str">
        <f>'[3]GENERALES NOTA 322'!B3:C3</f>
        <v>JUZGADO</v>
      </c>
      <c r="C4" s="76"/>
    </row>
    <row r="5" spans="1:3">
      <c r="A5" s="5" t="s">
        <v>66</v>
      </c>
      <c r="B5" s="76" t="str">
        <f>'[3]GENERALES NOTA 322'!B4:C4</f>
        <v xml:space="preserve">NOMBRE Y APELLIDOS DE  LOS DEMANDADOS </v>
      </c>
      <c r="C5" s="76"/>
    </row>
    <row r="6" spans="1:3">
      <c r="A6" s="5" t="s">
        <v>67</v>
      </c>
      <c r="B6" s="76" t="str">
        <f>'[3]GENERALES NOTA 322'!B5:C5</f>
        <v>COLOCAR LOS NOMBRES Y APELLIDOS, SU CALIDAD (HERMANO, HIJO ETC)  PARA LOS CONYUGES E HIJOS COLOCAR LA FECHA DE NACIMIENTO.</v>
      </c>
      <c r="C6" s="76"/>
    </row>
    <row r="7" spans="1:3">
      <c r="A7" s="5" t="s">
        <v>68</v>
      </c>
      <c r="B7" s="76" t="str">
        <f>'[3]GENERALES NOTA 322'!B6:C6</f>
        <v>LLAMADA EN GARANTIA</v>
      </c>
      <c r="C7" s="76"/>
    </row>
    <row r="8" spans="1:3">
      <c r="A8" s="5" t="s">
        <v>169</v>
      </c>
      <c r="B8" s="76" t="str">
        <f>'[3]GENERALES NOTA 325'!B8:C8</f>
        <v>PROBABLE GENERALES</v>
      </c>
      <c r="C8" s="76"/>
    </row>
    <row r="9" spans="1:3">
      <c r="A9" s="7" t="s">
        <v>128</v>
      </c>
      <c r="B9" s="121">
        <f>'[3]GENERALES  NOTA 324 -478'!B17:C17</f>
        <v>100000000</v>
      </c>
      <c r="C9" s="121"/>
    </row>
    <row r="10" spans="1:3">
      <c r="A10" s="5" t="s">
        <v>178</v>
      </c>
      <c r="B10" s="124">
        <v>0</v>
      </c>
      <c r="C10" s="124"/>
    </row>
    <row r="11" spans="1:3">
      <c r="A11" s="5" t="s">
        <v>179</v>
      </c>
      <c r="B11" s="76"/>
      <c r="C11" s="76"/>
    </row>
    <row r="12" spans="1:3">
      <c r="A12" s="5" t="s">
        <v>180</v>
      </c>
      <c r="B12" s="76"/>
      <c r="C12" s="76"/>
    </row>
    <row r="13" spans="1:3">
      <c r="A13" s="5" t="s">
        <v>181</v>
      </c>
      <c r="B13" s="123"/>
      <c r="C13" s="123"/>
    </row>
    <row r="14" spans="1:3">
      <c r="A14" s="5" t="s">
        <v>182</v>
      </c>
      <c r="B14" s="76"/>
      <c r="C14" s="76"/>
    </row>
    <row r="20" spans="4:8">
      <c r="D20" t="str">
        <f t="shared" ref="D20:H23" si="0">UPPER(D18)</f>
        <v/>
      </c>
      <c r="E20" t="str">
        <f t="shared" si="0"/>
        <v/>
      </c>
      <c r="F20" t="str">
        <f t="shared" si="0"/>
        <v/>
      </c>
      <c r="G20" t="str">
        <f t="shared" si="0"/>
        <v/>
      </c>
      <c r="H20" t="str">
        <f t="shared" si="0"/>
        <v/>
      </c>
    </row>
    <row r="21" spans="4:8">
      <c r="D21" t="str">
        <f t="shared" si="0"/>
        <v/>
      </c>
      <c r="E21" t="str">
        <f t="shared" si="0"/>
        <v/>
      </c>
      <c r="F21" t="str">
        <f t="shared" si="0"/>
        <v/>
      </c>
      <c r="G21" t="str">
        <f t="shared" si="0"/>
        <v/>
      </c>
      <c r="H21" t="str">
        <f t="shared" si="0"/>
        <v/>
      </c>
    </row>
    <row r="22" spans="4:8">
      <c r="D22" t="str">
        <f t="shared" si="0"/>
        <v/>
      </c>
      <c r="E22" t="str">
        <f t="shared" si="0"/>
        <v/>
      </c>
      <c r="F22" t="str">
        <f t="shared" si="0"/>
        <v/>
      </c>
      <c r="G22" t="str">
        <f t="shared" si="0"/>
        <v/>
      </c>
      <c r="H22" t="str">
        <f t="shared" si="0"/>
        <v/>
      </c>
    </row>
    <row r="23" spans="4:8">
      <c r="D23" t="str">
        <f>UPPER(D21)</f>
        <v/>
      </c>
      <c r="E23" t="str">
        <f t="shared" si="0"/>
        <v/>
      </c>
      <c r="F23" t="str">
        <f t="shared" si="0"/>
        <v/>
      </c>
      <c r="G23" t="str">
        <f t="shared" si="0"/>
        <v/>
      </c>
      <c r="H23" t="str">
        <f t="shared" si="0"/>
        <v/>
      </c>
    </row>
    <row r="24" spans="4:8">
      <c r="D24" t="str">
        <f t="shared" ref="D24:H25" si="1">UPPER(D22)</f>
        <v/>
      </c>
      <c r="E24" t="str">
        <f t="shared" si="1"/>
        <v/>
      </c>
      <c r="F24" t="str">
        <f t="shared" si="1"/>
        <v/>
      </c>
      <c r="G24" t="str">
        <f t="shared" si="1"/>
        <v/>
      </c>
      <c r="H24" t="str">
        <f t="shared" si="1"/>
        <v/>
      </c>
    </row>
    <row r="25" spans="4:8">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defaultColWidth="0" defaultRowHeight="15"/>
  <cols>
    <col min="1" max="1" width="72.85546875" customWidth="1"/>
    <col min="2" max="2" width="39.85546875" customWidth="1"/>
    <col min="3" max="3" width="96.28515625" customWidth="1"/>
    <col min="4" max="16384" width="11.42578125" hidden="1"/>
  </cols>
  <sheetData>
    <row r="1" spans="1:6" ht="26.25">
      <c r="A1" s="77" t="s">
        <v>183</v>
      </c>
      <c r="B1" s="77"/>
      <c r="C1" s="77"/>
    </row>
    <row r="2" spans="1:6">
      <c r="A2" s="20" t="s">
        <v>62</v>
      </c>
      <c r="B2" s="95" t="str">
        <f>'[2]AUTOS NOTA 321'!B2:C2</f>
        <v xml:space="preserve">SINIESTRO   LEGIS </v>
      </c>
      <c r="C2" s="96"/>
    </row>
    <row r="3" spans="1:6">
      <c r="A3" s="5" t="s">
        <v>64</v>
      </c>
      <c r="B3" s="76" t="str">
        <f>'[3]GENERALES NOTA 322'!B2:C2</f>
        <v xml:space="preserve">Radicado </v>
      </c>
      <c r="C3" s="76"/>
    </row>
    <row r="4" spans="1:6">
      <c r="A4" s="5" t="s">
        <v>65</v>
      </c>
      <c r="B4" s="76" t="str">
        <f>'[3]GENERALES NOTA 322'!B3:C3</f>
        <v>JUZGADO</v>
      </c>
      <c r="C4" s="76"/>
    </row>
    <row r="5" spans="1:6">
      <c r="A5" s="5" t="s">
        <v>66</v>
      </c>
      <c r="B5" s="76" t="str">
        <f>'[3]GENERALES NOTA 322'!B4:C4</f>
        <v xml:space="preserve">NOMBRE Y APELLIDOS DE  LOS DEMANDADOS </v>
      </c>
      <c r="C5" s="76"/>
    </row>
    <row r="6" spans="1:6">
      <c r="A6" s="5" t="s">
        <v>67</v>
      </c>
      <c r="B6" s="76" t="str">
        <f>'[3]GENERALES NOTA 322'!B5:C5</f>
        <v>COLOCAR LOS NOMBRES Y APELLIDOS, SU CALIDAD (HERMANO, HIJO ETC)  PARA LOS CONYUGES E HIJOS COLOCAR LA FECHA DE NACIMIENTO.</v>
      </c>
      <c r="C6" s="76"/>
    </row>
    <row r="7" spans="1:6">
      <c r="A7" s="5" t="s">
        <v>68</v>
      </c>
      <c r="B7" s="76" t="str">
        <f>'[3]GENERALES NOTA 322'!B6:C6</f>
        <v>LLAMADA EN GARANTIA</v>
      </c>
      <c r="C7" s="76"/>
    </row>
    <row r="8" spans="1:6">
      <c r="A8" s="5" t="s">
        <v>184</v>
      </c>
      <c r="B8" s="76" t="str">
        <f>'[3]GENERALES NOTA 325'!B8:C8</f>
        <v>PROBABLE GENERALES</v>
      </c>
      <c r="C8" s="76"/>
    </row>
    <row r="9" spans="1:6">
      <c r="A9" s="5" t="s">
        <v>185</v>
      </c>
      <c r="B9" s="76"/>
      <c r="C9" s="76"/>
    </row>
    <row r="10" spans="1:6" ht="111" customHeight="1">
      <c r="A10" s="5" t="s">
        <v>186</v>
      </c>
      <c r="B10" s="76"/>
      <c r="C10" s="76"/>
    </row>
    <row r="11" spans="1:6" ht="21" customHeight="1">
      <c r="A11" s="125"/>
      <c r="B11" s="125"/>
      <c r="C11" s="125"/>
      <c r="E11" t="s">
        <v>121</v>
      </c>
      <c r="F11" s="22">
        <v>0.7</v>
      </c>
    </row>
    <row r="12" spans="1:6" hidden="1">
      <c r="A12" s="126"/>
      <c r="B12" s="126"/>
      <c r="C12" s="126"/>
      <c r="E12" t="s">
        <v>123</v>
      </c>
      <c r="F12" s="23">
        <v>0.3</v>
      </c>
    </row>
    <row r="13" spans="1:6" ht="18.75">
      <c r="A13" s="127" t="s">
        <v>187</v>
      </c>
      <c r="B13" s="127"/>
      <c r="C13" s="127"/>
    </row>
    <row r="14" spans="1:6">
      <c r="A14" s="37" t="s">
        <v>124</v>
      </c>
      <c r="B14" s="102" t="s">
        <v>188</v>
      </c>
      <c r="C14" s="103"/>
    </row>
    <row r="15" spans="1:6" ht="45">
      <c r="A15" s="21" t="s">
        <v>127</v>
      </c>
      <c r="B15" s="128">
        <f>((C17+C18+C20+C21+C25+C23+C27+C29+C24+C28)-C32)*C31*C33</f>
        <v>1000000000</v>
      </c>
      <c r="C15" s="128"/>
    </row>
    <row r="16" spans="1:6">
      <c r="A16" s="7" t="s">
        <v>128</v>
      </c>
      <c r="B16" s="129" t="s">
        <v>116</v>
      </c>
      <c r="C16" s="130"/>
    </row>
    <row r="17" spans="1:3">
      <c r="A17" s="110"/>
      <c r="B17" s="35" t="s">
        <v>117</v>
      </c>
      <c r="C17" s="30">
        <v>1000000000</v>
      </c>
    </row>
    <row r="18" spans="1:3">
      <c r="A18" s="111"/>
      <c r="B18" s="35" t="s">
        <v>118</v>
      </c>
      <c r="C18" s="30">
        <v>0</v>
      </c>
    </row>
    <row r="19" spans="1:3">
      <c r="A19" s="111"/>
      <c r="B19" s="104" t="s">
        <v>129</v>
      </c>
      <c r="C19" s="105"/>
    </row>
    <row r="20" spans="1:3">
      <c r="A20" s="111"/>
      <c r="B20" s="35" t="s">
        <v>119</v>
      </c>
      <c r="C20" s="30">
        <v>0</v>
      </c>
    </row>
    <row r="21" spans="1:3" ht="30">
      <c r="A21" s="111"/>
      <c r="B21" s="35" t="s">
        <v>130</v>
      </c>
      <c r="C21" s="30">
        <v>0</v>
      </c>
    </row>
    <row r="22" spans="1:3">
      <c r="A22" s="111"/>
      <c r="B22" s="104" t="s">
        <v>131</v>
      </c>
      <c r="C22" s="105"/>
    </row>
    <row r="23" spans="1:3">
      <c r="A23" s="111"/>
      <c r="B23" s="35" t="s">
        <v>132</v>
      </c>
      <c r="C23" s="30">
        <v>0</v>
      </c>
    </row>
    <row r="24" spans="1:3">
      <c r="A24" s="111"/>
      <c r="B24" s="35" t="s">
        <v>117</v>
      </c>
      <c r="C24" s="30">
        <v>0</v>
      </c>
    </row>
    <row r="25" spans="1:3">
      <c r="A25" s="111"/>
      <c r="B25" s="35" t="s">
        <v>118</v>
      </c>
      <c r="C25" s="30">
        <v>0</v>
      </c>
    </row>
    <row r="26" spans="1:3">
      <c r="A26" s="111"/>
      <c r="B26" s="104" t="s">
        <v>133</v>
      </c>
      <c r="C26" s="105"/>
    </row>
    <row r="27" spans="1:3">
      <c r="A27" s="111"/>
      <c r="B27" s="35"/>
      <c r="C27" s="30"/>
    </row>
    <row r="28" spans="1:3">
      <c r="A28" s="111"/>
      <c r="B28" s="35" t="s">
        <v>117</v>
      </c>
      <c r="C28" s="30">
        <v>0</v>
      </c>
    </row>
    <row r="29" spans="1:3">
      <c r="A29" s="111"/>
      <c r="B29" s="35" t="s">
        <v>118</v>
      </c>
      <c r="C29" s="30">
        <v>0</v>
      </c>
    </row>
    <row r="30" spans="1:3">
      <c r="A30" s="111"/>
      <c r="B30" s="104" t="s">
        <v>134</v>
      </c>
      <c r="C30" s="105"/>
    </row>
    <row r="31" spans="1:3">
      <c r="A31" s="111"/>
      <c r="B31" s="35" t="s">
        <v>135</v>
      </c>
      <c r="C31" s="31">
        <v>1</v>
      </c>
    </row>
    <row r="32" spans="1:3">
      <c r="A32" s="111"/>
      <c r="B32" s="35" t="s">
        <v>73</v>
      </c>
      <c r="C32" s="32">
        <v>0</v>
      </c>
    </row>
    <row r="33" spans="1:3">
      <c r="A33" s="111"/>
      <c r="B33" s="35" t="s">
        <v>137</v>
      </c>
      <c r="C33" s="31">
        <v>1</v>
      </c>
    </row>
    <row r="34" spans="1:3">
      <c r="A34" s="24" t="s">
        <v>138</v>
      </c>
      <c r="B34" s="112">
        <f>IFERROR(B15*(VLOOKUP(B14,E11:F13,2,0)),16666)</f>
        <v>16666</v>
      </c>
      <c r="C34" s="112"/>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defaultColWidth="11.42578125" defaultRowHeight="15"/>
  <cols>
    <col min="4" max="4" width="20.140625" bestFit="1" customWidth="1"/>
    <col min="5" max="5" width="42.85546875" bestFit="1" customWidth="1"/>
    <col min="12" max="12" width="30.5703125" customWidth="1"/>
    <col min="13" max="13" width="16" customWidth="1"/>
  </cols>
  <sheetData>
    <row r="1" spans="1:15">
      <c r="A1" s="9" t="s">
        <v>74</v>
      </c>
      <c r="B1" t="s">
        <v>79</v>
      </c>
      <c r="C1" s="9" t="s">
        <v>81</v>
      </c>
      <c r="D1" s="9" t="s">
        <v>189</v>
      </c>
      <c r="E1" s="3" t="s">
        <v>88</v>
      </c>
      <c r="F1" s="2" t="s">
        <v>121</v>
      </c>
      <c r="G1" s="4">
        <v>0</v>
      </c>
      <c r="H1" t="s">
        <v>190</v>
      </c>
      <c r="I1" t="s">
        <v>191</v>
      </c>
      <c r="K1" t="s">
        <v>10</v>
      </c>
      <c r="L1" s="28" t="s">
        <v>192</v>
      </c>
      <c r="M1" t="s">
        <v>75</v>
      </c>
      <c r="N1" t="s">
        <v>121</v>
      </c>
      <c r="O1" t="s">
        <v>193</v>
      </c>
    </row>
    <row r="2" spans="1:15">
      <c r="A2" t="s">
        <v>75</v>
      </c>
      <c r="B2" t="s">
        <v>149</v>
      </c>
      <c r="C2" t="s">
        <v>194</v>
      </c>
      <c r="D2" s="2" t="s">
        <v>195</v>
      </c>
      <c r="E2" s="1" t="s">
        <v>89</v>
      </c>
      <c r="F2" s="2" t="s">
        <v>188</v>
      </c>
      <c r="G2" s="4">
        <v>0.7</v>
      </c>
      <c r="H2" t="s">
        <v>196</v>
      </c>
      <c r="I2" t="s">
        <v>197</v>
      </c>
      <c r="K2" t="s">
        <v>198</v>
      </c>
      <c r="L2" s="28" t="s">
        <v>199</v>
      </c>
      <c r="M2" t="s">
        <v>200</v>
      </c>
      <c r="N2" t="s">
        <v>123</v>
      </c>
      <c r="O2" t="s">
        <v>149</v>
      </c>
    </row>
    <row r="3" spans="1:15">
      <c r="A3" t="s">
        <v>200</v>
      </c>
      <c r="C3" t="s">
        <v>201</v>
      </c>
      <c r="D3" s="2" t="s">
        <v>202</v>
      </c>
      <c r="E3" s="1" t="s">
        <v>203</v>
      </c>
      <c r="F3" s="2" t="s">
        <v>123</v>
      </c>
      <c r="G3" s="4">
        <v>0.3</v>
      </c>
      <c r="H3" t="s">
        <v>31</v>
      </c>
      <c r="I3" t="s">
        <v>204</v>
      </c>
      <c r="L3" s="28" t="s">
        <v>12</v>
      </c>
      <c r="M3" t="s">
        <v>205</v>
      </c>
      <c r="N3" t="s">
        <v>188</v>
      </c>
    </row>
    <row r="4" spans="1:15">
      <c r="A4" t="s">
        <v>205</v>
      </c>
      <c r="C4" t="s">
        <v>82</v>
      </c>
      <c r="E4" s="1" t="s">
        <v>206</v>
      </c>
      <c r="H4" t="s">
        <v>207</v>
      </c>
      <c r="I4" t="s">
        <v>208</v>
      </c>
      <c r="L4" t="s">
        <v>209</v>
      </c>
    </row>
    <row r="5" spans="1:15">
      <c r="A5" t="s">
        <v>210</v>
      </c>
      <c r="E5" s="1" t="s">
        <v>211</v>
      </c>
      <c r="H5" t="s">
        <v>212</v>
      </c>
      <c r="I5" t="s">
        <v>38</v>
      </c>
      <c r="L5" s="28" t="s">
        <v>213</v>
      </c>
    </row>
    <row r="6" spans="1:15">
      <c r="E6" s="1" t="s">
        <v>214</v>
      </c>
      <c r="I6" t="s">
        <v>215</v>
      </c>
      <c r="L6" s="28" t="s">
        <v>216</v>
      </c>
    </row>
    <row r="7" spans="1:15">
      <c r="E7" s="1" t="s">
        <v>217</v>
      </c>
      <c r="I7" t="s">
        <v>218</v>
      </c>
      <c r="L7" s="28" t="s">
        <v>219</v>
      </c>
    </row>
    <row r="8" spans="1:15">
      <c r="E8" s="1" t="s">
        <v>220</v>
      </c>
      <c r="L8" s="28" t="s">
        <v>131</v>
      </c>
    </row>
    <row r="9" spans="1:15">
      <c r="L9" s="28" t="s">
        <v>221</v>
      </c>
    </row>
    <row r="10" spans="1:15">
      <c r="L10" s="28" t="s">
        <v>222</v>
      </c>
    </row>
    <row r="11" spans="1:15">
      <c r="L11" s="28" t="s">
        <v>223</v>
      </c>
    </row>
    <row r="12" spans="1:15">
      <c r="L12" s="28" t="s">
        <v>224</v>
      </c>
    </row>
    <row r="13" spans="1:15">
      <c r="L13" s="28" t="s">
        <v>225</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2025-02-21T17:01:30Z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