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10052852-897A-426C-BD2F-123D8AB96ADD}" xr6:coauthVersionLast="47" xr6:coauthVersionMax="47" xr10:uidLastSave="{00000000-0000-0000-0000-000000000000}"/>
  <bookViews>
    <workbookView xWindow="-28920" yWindow="-120" windowWidth="29040" windowHeight="157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20" i="8"/>
  <c r="B39" i="8" s="1"/>
  <c r="B10" i="9" l="1"/>
  <c r="B2" i="8" l="1"/>
  <c r="B2" i="9" s="1"/>
  <c r="B8" i="9" l="1"/>
  <c r="B7" i="9"/>
  <c r="B6" i="9"/>
  <c r="B5" i="9"/>
  <c r="B4" i="9"/>
  <c r="B3" i="9"/>
  <c r="B8" i="8"/>
  <c r="B7" i="8"/>
  <c r="B5" i="8"/>
  <c r="B4" i="8"/>
  <c r="B3" i="8"/>
  <c r="B8" i="7"/>
  <c r="B4" i="7" l="1"/>
  <c r="B5" i="7"/>
  <c r="B6" i="7"/>
  <c r="B7" i="7"/>
  <c r="B3" i="7"/>
  <c r="B9" i="8"/>
  <c r="B11" i="9" l="1"/>
</calcChain>
</file>

<file path=xl/sharedStrings.xml><?xml version="1.0" encoding="utf-8"?>
<sst xmlns="http://schemas.openxmlformats.org/spreadsheetml/2006/main" count="243" uniqueCount="187">
  <si>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</si>
  <si>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</si>
  <si>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</si>
  <si>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</si>
  <si>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</si>
  <si>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</si>
  <si>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</si>
  <si>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</si>
  <si>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</si>
  <si>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</si>
  <si>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</si>
  <si>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</si>
  <si>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</si>
  <si>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</si>
  <si>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</si>
  <si>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</si>
  <si>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</si>
  <si>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</si>
  <si>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</si>
  <si>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</si>
  <si>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</si>
  <si>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</si>
  <si>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</si>
  <si>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</si>
  <si>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</si>
  <si>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</si>
  <si>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</si>
  <si>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</si>
  <si>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</si>
  <si>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</si>
  <si>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</si>
  <si>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</si>
  <si>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</si>
  <si>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</si>
  <si>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</si>
  <si>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</si>
  <si>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</si>
  <si>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</si>
  <si>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</si>
  <si>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</si>
  <si>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</si>
  <si>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</si>
  <si>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</si>
  <si>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</si>
  <si>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</si>
  <si>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</si>
  <si>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</si>
  <si>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</si>
  <si>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</si>
  <si>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</si>
  <si>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</si>
  <si>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</si>
  <si>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</si>
  <si>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</si>
  <si>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</si>
  <si>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</si>
  <si>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</si>
  <si>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</si>
  <si>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</si>
  <si>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</si>
  <si>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</si>
  <si>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</si>
  <si>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</si>
  <si>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</si>
  <si>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</si>
  <si>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</si>
  <si>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</si>
  <si>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</si>
  <si>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</si>
  <si>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</si>
  <si>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</si>
  <si>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</si>
  <si>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</si>
  <si>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</si>
  <si>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</si>
  <si>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</si>
  <si>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</si>
  <si>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</si>
  <si>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</si>
  <si>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</si>
  <si>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</si>
  <si>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</si>
  <si>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</si>
  <si>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</si>
  <si>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</si>
  <si>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</si>
  <si>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</si>
  <si>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</si>
  <si>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</si>
  <si>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</si>
  <si>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</si>
  <si>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</si>
  <si>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</si>
  <si>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</si>
  <si>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</si>
  <si>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</si>
  <si>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</si>
  <si>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</si>
  <si>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</si>
  <si>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</si>
  <si>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</si>
  <si>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</si>
  <si>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</si>
  <si>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</si>
  <si>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</si>
  <si>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</si>
  <si>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</si>
  <si>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</si>
  <si>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</si>
  <si>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</si>
  <si>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</si>
  <si>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</si>
  <si>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</si>
  <si>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</si>
  <si>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</si>
  <si>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</si>
  <si>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</si>
  <si>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</si>
  <si>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</si>
  <si>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</si>
  <si>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</si>
  <si>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</si>
  <si>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</si>
  <si>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</si>
  <si>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</si>
  <si>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</si>
  <si>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</si>
  <si>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</si>
  <si>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</si>
  <si>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</si>
  <si>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</si>
  <si>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</si>
  <si>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</si>
  <si>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</si>
  <si>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</si>
  <si>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</si>
  <si>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</si>
  <si>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</si>
  <si>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</si>
  <si>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</si>
  <si>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</si>
  <si>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</si>
  <si>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</si>
  <si>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</si>
  <si>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</si>
  <si>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</si>
  <si>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</si>
  <si>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</si>
  <si>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</si>
  <si>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</si>
  <si>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</si>
  <si>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</si>
  <si>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</si>
  <si>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</si>
  <si>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</si>
  <si>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 El 19 de agosto de 2020 mientras la señora Luz Stella Cutiva Gutiérrez y la señora Adriana Ximena Carvajal Cutiva transitaban en una motocicleta de placas NWT32A a la altura de la Calle 17 No. 137 A -15 en Bogotá D.C., fueron arrolladas por el vehículo automotor tipo tracto camión de placas ZAP-957, el cual se encontraba afiliado a la empresa de transportes Turbo Transportes AV S.A.S y amparado por responsabilidad civil extra contractual con póliza no 022264748 tomada con la compañía ALIANZ SEGUROS S.A. En hecho de tránsito referido fue codificando la hipótesis para el conductor del tracto camión de placas ZAP-957; la 157 que establece, no estar atento a los demás usuarios de la vía, lo cual ocasionó la muerte inmediata de la señora Luz Stella Cutiva Gutiérrez y múltiples lesiones a la señora Adriana Ximena Carvajal Cutiva. Hecho de tránsito que quedó registrado en video. 
2. Respecto de las lesiones producto del accidente de tránsito sufridas por la señora Adriana Ximena Carvajal Cutiva se registra: trauma en hombro, codo, muñeca, mano izquierda, trauma de fémur, trauma de rodilla izquierda; lesión en región lumbar glútea izquierda; al ingresar a la IPS MEDICENTRO FAMISANAR se registra que ingresa para realización de procedimiento de sacroiletis bilateral traumática, quien requiere de manejo invasivo del dolor, con bloqueo simpático regional secundario, contusión de la región lumbosacra y de la pelvis.</t>
  </si>
  <si>
    <t>*11001310302320240008500</t>
  </si>
  <si>
    <t>Juzgado Ventitrés (23) del Circuito de Bogota D.C.</t>
  </si>
  <si>
    <t xml:space="preserve">LUZ STELLA CUTIVA GUTIERREZ (Fallecida) 
ADRIANA XIMENA CARVAJAL (Lesionada) 
</t>
  </si>
  <si>
    <t>LUZ STELLA CUTIVA GUTIERREZ C.C. No. 36.175.763
ADRIANA XIMENA CARVAJAL C.C No. 67.031.001</t>
  </si>
  <si>
    <t>Carrera 1 C No. 52-39 Cali Valle del Cauca</t>
  </si>
  <si>
    <t>vivianamarcela16@hotmail.com</t>
  </si>
  <si>
    <t>LUZ STELLA CUTIVA GUTIERREZ (54 AÑOS)
ADRIANA XIMENA CARVAJAL (35 AÑOS)</t>
  </si>
  <si>
    <t>INDEPENDIENTE</t>
  </si>
  <si>
    <t>1 FALLECIDO Y 1 LESIONADO</t>
  </si>
  <si>
    <t>LUZ STELLA CUTIVA GUTIERREZ (Copiloto)
ADRIANA XIMENA CARVAJAL (Conductora)</t>
  </si>
  <si>
    <t>19 de agosto de 2020</t>
  </si>
  <si>
    <t>18 de abril de 2023</t>
  </si>
  <si>
    <t xml:space="preserve">28 de marzo de 2023
</t>
  </si>
  <si>
    <t>25 de octubre de 2023</t>
  </si>
  <si>
    <t>21 de marzo de 2024</t>
  </si>
  <si>
    <t>29 de abril de 2024</t>
  </si>
  <si>
    <t>*022264748</t>
  </si>
  <si>
    <t xml:space="preserve">No registra esa información en la demanda. </t>
  </si>
  <si>
    <t>LUZ STELLA CUTIVA GUTIERREZ (Fallecida): No registra esa información en la demanda. 
ADRIANA XIMENA CARVAJAL (Lesionada): Unión Libre</t>
  </si>
  <si>
    <t>LUZ STELLA CUTIVA GUTIERREZ (Fallecida): No registra esa información en la demanda. 
ADRIANA XIMENA CARVAJAL (Lesionada): 29/05/1985</t>
  </si>
  <si>
    <t>ARACELY VIDAL IBARRA  C.C. 48.571.623
TURBO TRANSPORTES AV S.A.S
ALLIANZ SEGUROS S.A.</t>
  </si>
  <si>
    <t>Adriana Ximena Cutiva (Afectada Directa e hija de la fallecida).
Cristian Camilo Carvajal Cutiva (hijo de la fallecida).</t>
  </si>
  <si>
    <t>ZAP957</t>
  </si>
  <si>
    <t>Desde las 00:00 horas del 01/05/2020 hasta las 24:00 horas del 30/04/2021.</t>
  </si>
  <si>
    <t>SINIESTRO   93224278 LEGIS APJ32314</t>
  </si>
  <si>
    <t>Daño a la vida en relación</t>
  </si>
  <si>
    <t>La contingencia se califica como EVENTUAL teniendo en cuenta que la Póliza presta cobertura material y temporal, y,  adicionalmente, la obligación indemnizatoria de la Compañía Aseguradora dependerá del debate probatorio que se surta en el proceso.   
Lo primero que debe tomarse en consideración es que La Póliza de Seguro de Auto Pesado - Pesados No. 022264748 / 0 cuyo asegurado es la señora Aracely Vidal Ibarra, presta cobertura material y temporal, de conformidad con los hechos y pretensiones expuestas en el líbelo de la demanda. Frente a la cobertura temporal, debe señalarse que los hechos, es decir, el accidente de tránsito que desencadenó el fallecimiento de Luz Stella Cutiva Gutiérrez y las lesiones de la señora Adriana Ximena Carvajal Cutiva, ocurrió el 19 de agosto de 2020, es decir, se dio dentro de la vigencia de la Póliza comprendida entre el 01 de mayo de 2020 hasta el 30 de abril de 2021. Aunado a ello, presta cobertura material en tanto ampara la responsabilidad civil extracontractual, pretensión que se le endilga a Aracely Vidal Ibarra y a la sociedad Turbo Transportes Av.
Por otro lado, frente a la responsabilidad del asegurado, debe decirse que existen elementos de prueba que podrían atribuirle responsabilidad por el hecho de tránsito objeto de litigio, lo anterior, por cuanto el Informe Policial de Accidente de tránsito atribuyó al conductor del vehículo asegurado, el señor Jorge Enrique Vargas Ocampo, la codificación 157  "No estar atento a los demás usuarios de la vía" lo que implica, en principio, incidencia casual en el hecho de tránsito del asegurado, acompasado con el hecho que la compañía y sin que con ello ampliara confesión alguna, ya realizó un pago a una víctima indirecta por los estos hechos. No obstante, se determinará en la etapa probatoria correspondiente la validez de la hipótesis del IPad, por cuanto la Jurisprudencia ha indicado que el IPad, es elemento de convicción de naturaleza indirecta, requiere de respaldo con otras probanzas deben estar soportadas con documentación adicional, como lo puede ser un dictamen de reconstrucción de accidente de tránsito, que a la fecha y con posibilidad de hacerlo, la parte demandante no ha aportado. Además, el Informe RAT elaborado por solicitud de la compañía, concluye que la causa fundamental (DETERMINANTE) del accidente de tránsito, corresponde a la maniobra realizada por la conductora del vehículo No. 1 MOTOCICLETA ante la presencia del bache en la vía. En tal virtud, atendiendo a los supuestos facticos y las pruebas existentes hasta el momento, se tendrá la calificación como EVENTUAL hasta tanto se surta el debate probatorio y se verifique la existencia de elementos de prueba adicionales.
Todo lo anterior, sin perjuicio del carácter contingente del proceso.</t>
  </si>
  <si>
    <t>Como liquidación objetiva de las pretensiones se estima un monto de $170.992.548, discriminado así:
1. Lucro Cesante:
- A favor de los demandantes por la muerte de la señora Luz Stella Cutiva: El presente perjuicio será desestimado, teniendo en cuenta la edad y calidad de los demandantes para la fecha de ocurrencia del hecho de tránsito esto es, el 20 de agosto de 2020, por tanto, ambos, hijos de la fallecida  Luz Stella Cutiva Gutierrez, ya contaban con más de 25 años de edad,  (Cristian Camilo Carvajal con 33 años y  Adriana Ximena Carvajal Cutiva con 35 años)  y la jurisprudencia solo ha reconocido dicho perjuicio de cara a la presunción de que los hijos ayudan a sus padres hasta la edad de 25 años; tornandose así, improcedente. 
- A favor de la señora Adriana Ximena Carvajal Cutiva en su calidad de Victima Directa - Lesiones: Se tasa la suma de $692.547,56 por este concepto, teniendo en cuenta que si bien, la parte demandante no aporta prueba siquiera sumaria para determinar el salario que devegaba a la fecha de los hechos, se presumirá el SMMLV,  atendiendo los lineamientos de la sentencia SC20950-2017 con ponencia del doctor Ariel Salazar Ramírez (12 de diciembre de 2017) y se tendrá en cuenta los 240 días en que estuvo incapacitada y el PCL determinado de la investigación que internamente realizó la compañía con Consultores JPS, visible a fichero 57, del 6% de PCL 
2. Daño moral: Con ocasión de la muerte de Luz Stella Cutiva Gutierrez, se tendrá en cuenta la suma de $122.000.000,oo esto es,  $60.000.000 para cada uno de sus hijos, Adriana Ximena Carvajal Cutiva y  Cristian Camilo Carvajal Cutiva (Unicos demandantes). Lo anterior según los topes indemnizatorios establecidos por la Corte Suprema de Justicia, Sala de Casación Civil en sentencia del 07 de marzo de 2019. M.P. Octavio Augusto Tejeiro Duque. En la que se indicó como baremo indemnizatorio el tope de $60.000.000 para los familiares en primer grado de consanguinidad. Ahora, con ocación a las lesiones de la señora Adriana Ximena Carvajal Cutiva (victima directa - lesionada) se tendrá en cuenta la suma de $2.000.000. Lo anterior, según el tope indeminizatorio establecido por la Corte Suprema de Justicia, Sala de Casación Civil en sentencia 05 de mayo de 1999 Exp. 4978, en la que se reconoció a favor de la victima directa tal monto, a causa de las secuales permanentes sufridas en un accidente de tránsito. 
3. Daño a la vida en relación:  Con ocasión de la muerte de Luz Stella Cutiva Gutierrez, tal y como fue solicitado unicamente por la señora Adriana Ximena Carvajal Cutiva, se tendrá en cuenta la suma de $50.000.000 para su hija. Lo anterior según los topes indemnizatorios establecidos por la Corte Suprema de Justicia, Sala de Casación Civil en sentencia SC5686-2018, 19/12/2018 M.P. Margarita Cabello Blanco. En la que se indicó como baremo indemnizatorio el tope de $50.000.000 para los familiares en primer grado de consanguinidad.
4. Deducible: A la suma de $172.692.548 se le resta el valor de $1.700.000 contemplado en la póliza como valor del deducible para el amparo de Responsabilidad Civil Extracontractual, lo cual da como resultado la suma de $170.992.548</t>
  </si>
  <si>
    <t>EXCEPCIONES DE FONDO FRENTE A LA DEMANDA:   
1. EXIMENTE DE LA RESPONSABILIDAD DE LOS DEMANDANDOS POR CONFIGURARSE UN HECHO EXCLUSIVO DE LA VÍCTIMA. 
2. INEXISTENCIA DE RESPONSABILIDAD A CARGO DE LOS DEMANDADOS POR LA FALTA DE ACREDITACIÓN DEL NEXO CAUSAL.  
3. REDUCCIÓN DE LA EVENTUAL INDEMNIZACIÓN COMO CONSECUENCIA DE LA INCIDENCIA DE LA CONDUCTA DE ADRIANA XIMENA CARVAJAL CUTIVA EN LA PRODUCCIÓN DEL DAÑO.
4. TASACIÓN EXORBITANTE DEL DAÑO MORAL 
5. IMPROCEDENCIA DEL RECONOCIMIENTO POR DAÑO A LA VIDA DE RELACIÓN
6. IMPROCEDENCIA DEL RECONOCIMIENTO DEL DAÑO POR CONCEPTO DE LUCRO CESANTE.
6. GENÉRICA O INNOMINADA
EXCEPCIONES DE FONDO FRENTE AL CONTRATO DE SEGURO:
1. INEXISTENCIA DE OBLIGACIÓN DE INDEMNIZAR POR INCUMPLIMIENTO DE LAS CARGAS DEL ARTÍCULO 1077 DEL CÓDIGO DE COMERCIO.
2. RIESGOS EXPRESAMENTE EXCLUIDOS EN LA PÓLIZA DE SEGURO AUTO PESADO - PESADOS No. : 022264748 / 0
3. CARÁCTER MERAMENTE INDEMNIZATORIO QUE REVISTEN LOS CONTRATOS DE SEGURO.
4. EN CUALQUIER CASO, DE NINGUNA FORMA SE PODRÁ EXCEDER EL LÍMITE DEL VALOR ASEGURADO
5. GÉNERICA O INNOMINADA</t>
  </si>
  <si>
    <t xml:space="preserve">ok de acuerdo </t>
  </si>
  <si>
    <t xml:space="preserve">se aprueban las excepciones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</si>
</sst>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u/>
      <sz val="11"/>
      <color theme="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10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2" fillId="7" borderId="1" xfId="0" applyFont="1" applyFill="1" applyBorder="1" applyAlignment="1">
      <alignment horizontal="justify" vertical="top" wrapText="1"/>
    </xf>
    <xf numFmtId="0" fontId="0" fillId="0" borderId="1" xfId="0" applyBorder="1" applyAlignment="1">
      <alignment horizontal="justify" vertical="top"/>
    </xf>
    <xf numFmtId="0" fontId="0" fillId="0" borderId="1" xfId="0" applyBorder="1" applyAlignment="1">
      <alignment horizontal="justify" vertical="top" wrapText="1"/>
    </xf>
    <xf numFmtId="15" fontId="0" fillId="0" borderId="1" xfId="0" applyNumberFormat="1" applyBorder="1" applyAlignment="1">
      <alignment horizontal="justify" vertical="top" wrapText="1"/>
    </xf>
    <xf numFmtId="0" fontId="0" fillId="8" borderId="1" xfId="0" applyFill="1" applyBorder="1" applyAlignment="1">
      <alignment horizontal="justify" vertical="top" wrapText="1"/>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8" fillId="0" borderId="1" xfId="3" applyBorder="1" applyAlignment="1">
      <alignment horizontal="justify" vertical="top"/>
    </xf>
    <xf numFmtId="14"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ivianamarcela16@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96" zoomScaleNormal="96" workbookViewId="0">
      <selection activeCell="B2" sqref="B2:C2"/>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50" t="s">
        <v>0</v>
      </c>
      <c r="B1" s="50"/>
      <c r="C1" s="50"/>
    </row>
    <row r="2" spans="1:3" x14ac:dyDescent="0.35">
      <c r="A2" s="5" t="s">
        <v>1</v>
      </c>
      <c r="B2" s="53" t="s">
        <v>156</v>
      </c>
      <c r="C2" s="54"/>
    </row>
    <row r="3" spans="1:3" x14ac:dyDescent="0.35">
      <c r="A3" s="5" t="s">
        <v>2</v>
      </c>
      <c r="B3" s="51" t="s">
        <v>157</v>
      </c>
      <c r="C3" s="52"/>
    </row>
    <row r="4" spans="1:3" x14ac:dyDescent="0.35">
      <c r="A4" s="5" t="s">
        <v>3</v>
      </c>
      <c r="B4" s="55" t="s">
        <v>176</v>
      </c>
      <c r="C4" s="52"/>
    </row>
    <row r="5" spans="1:3" ht="31.5" customHeight="1" x14ac:dyDescent="0.35">
      <c r="A5" s="5" t="s">
        <v>4</v>
      </c>
      <c r="B5" s="55" t="s">
        <v>177</v>
      </c>
      <c r="C5" s="52"/>
    </row>
    <row r="6" spans="1:3" x14ac:dyDescent="0.35">
      <c r="A6" s="5" t="s">
        <v>5</v>
      </c>
      <c r="B6" s="46" t="s">
        <v>120</v>
      </c>
      <c r="C6" s="46"/>
    </row>
    <row r="7" spans="1:3" x14ac:dyDescent="0.35">
      <c r="A7" s="27" t="s">
        <v>6</v>
      </c>
      <c r="B7" s="51" t="s">
        <v>122</v>
      </c>
      <c r="C7" s="52"/>
    </row>
    <row r="8" spans="1:3" ht="39.75" customHeight="1" x14ac:dyDescent="0.35">
      <c r="A8" s="28" t="s">
        <v>136</v>
      </c>
      <c r="B8" s="47" t="s">
        <v>158</v>
      </c>
      <c r="C8" s="46"/>
    </row>
    <row r="9" spans="1:3" ht="39" customHeight="1" x14ac:dyDescent="0.35">
      <c r="A9" s="28" t="s">
        <v>130</v>
      </c>
      <c r="B9" s="47" t="s">
        <v>159</v>
      </c>
      <c r="C9" s="46"/>
    </row>
    <row r="10" spans="1:3" x14ac:dyDescent="0.35">
      <c r="A10" s="28" t="s">
        <v>7</v>
      </c>
      <c r="B10" s="46" t="s">
        <v>160</v>
      </c>
      <c r="C10" s="46"/>
    </row>
    <row r="11" spans="1:3" ht="30" customHeight="1" x14ac:dyDescent="0.35">
      <c r="A11" s="29" t="s">
        <v>8</v>
      </c>
      <c r="B11" s="46">
        <v>3117702203</v>
      </c>
      <c r="C11" s="46"/>
    </row>
    <row r="12" spans="1:3" ht="30" customHeight="1" x14ac:dyDescent="0.35">
      <c r="A12" s="5" t="s">
        <v>9</v>
      </c>
      <c r="B12" s="56" t="s">
        <v>161</v>
      </c>
      <c r="C12" s="46"/>
    </row>
    <row r="13" spans="1:3" ht="38.25" customHeight="1" x14ac:dyDescent="0.35">
      <c r="A13" s="5" t="s">
        <v>10</v>
      </c>
      <c r="B13" s="47" t="s">
        <v>174</v>
      </c>
      <c r="C13" s="46"/>
    </row>
    <row r="14" spans="1:3" ht="37.5" customHeight="1" x14ac:dyDescent="0.35">
      <c r="A14" s="5" t="s">
        <v>11</v>
      </c>
      <c r="B14" s="47" t="s">
        <v>175</v>
      </c>
      <c r="C14" s="46"/>
    </row>
    <row r="15" spans="1:3" ht="31.5" customHeight="1" x14ac:dyDescent="0.35">
      <c r="A15" s="5" t="s">
        <v>143</v>
      </c>
      <c r="B15" s="47" t="s">
        <v>162</v>
      </c>
      <c r="C15" s="46"/>
    </row>
    <row r="16" spans="1:3" x14ac:dyDescent="0.35">
      <c r="A16" s="5" t="s">
        <v>12</v>
      </c>
      <c r="B16" s="57">
        <v>44062</v>
      </c>
      <c r="C16" s="46"/>
    </row>
    <row r="17" spans="1:3" ht="15" customHeight="1" x14ac:dyDescent="0.35">
      <c r="A17" s="5" t="s">
        <v>13</v>
      </c>
      <c r="B17" s="46" t="s">
        <v>163</v>
      </c>
      <c r="C17" s="46"/>
    </row>
    <row r="18" spans="1:3" x14ac:dyDescent="0.35">
      <c r="A18" s="5" t="s">
        <v>15</v>
      </c>
      <c r="B18" s="46" t="s">
        <v>173</v>
      </c>
      <c r="C18" s="46"/>
    </row>
    <row r="19" spans="1:3" ht="18.75" customHeight="1" x14ac:dyDescent="0.35">
      <c r="A19" s="5" t="s">
        <v>16</v>
      </c>
      <c r="B19" s="46" t="s">
        <v>173</v>
      </c>
      <c r="C19" s="46"/>
    </row>
    <row r="20" spans="1:3" x14ac:dyDescent="0.35">
      <c r="A20" s="5" t="s">
        <v>131</v>
      </c>
      <c r="B20" s="46" t="s">
        <v>164</v>
      </c>
      <c r="C20" s="46"/>
    </row>
    <row r="21" spans="1:3" ht="17.25" customHeight="1" x14ac:dyDescent="0.35">
      <c r="A21" s="5" t="s">
        <v>17</v>
      </c>
      <c r="B21" s="47" t="s">
        <v>165</v>
      </c>
      <c r="C21" s="46"/>
    </row>
    <row r="22" spans="1:3" x14ac:dyDescent="0.35">
      <c r="A22" s="44" t="s">
        <v>19</v>
      </c>
      <c r="B22" s="49" t="s">
        <v>166</v>
      </c>
      <c r="C22" s="49"/>
    </row>
    <row r="23" spans="1:3" x14ac:dyDescent="0.35">
      <c r="A23" s="28" t="s">
        <v>20</v>
      </c>
      <c r="B23" s="47" t="s">
        <v>168</v>
      </c>
      <c r="C23" s="47"/>
    </row>
    <row r="24" spans="1:3" x14ac:dyDescent="0.35">
      <c r="A24" s="28" t="s">
        <v>21</v>
      </c>
      <c r="B24" s="48" t="s">
        <v>167</v>
      </c>
      <c r="C24" s="47"/>
    </row>
    <row r="25" spans="1:3" x14ac:dyDescent="0.35">
      <c r="A25" s="45" t="s">
        <v>145</v>
      </c>
      <c r="B25" s="47" t="s">
        <v>155</v>
      </c>
      <c r="C25" s="46"/>
    </row>
    <row r="26" spans="1:3" x14ac:dyDescent="0.35">
      <c r="A26" s="45"/>
      <c r="B26" s="46"/>
      <c r="C26" s="46"/>
    </row>
    <row r="27" spans="1:3" ht="100.5" customHeight="1" x14ac:dyDescent="0.35">
      <c r="A27" s="45"/>
      <c r="B27" s="46"/>
      <c r="C27" s="46"/>
    </row>
    <row r="28" spans="1:3" x14ac:dyDescent="0.35">
      <c r="A28" s="28" t="s">
        <v>23</v>
      </c>
      <c r="B28" s="46" t="s">
        <v>173</v>
      </c>
      <c r="C28" s="46"/>
    </row>
    <row r="29" spans="1:3" x14ac:dyDescent="0.35">
      <c r="A29" s="28" t="s">
        <v>24</v>
      </c>
      <c r="B29" s="46" t="s">
        <v>173</v>
      </c>
      <c r="C29" s="46"/>
    </row>
    <row r="30" spans="1:3" x14ac:dyDescent="0.35">
      <c r="A30" s="44" t="s">
        <v>25</v>
      </c>
      <c r="B30" s="46" t="s">
        <v>178</v>
      </c>
      <c r="C30" s="46"/>
    </row>
    <row r="31" spans="1:3" x14ac:dyDescent="0.35">
      <c r="A31" s="28" t="s">
        <v>132</v>
      </c>
      <c r="B31" s="46" t="s">
        <v>172</v>
      </c>
      <c r="C31" s="46"/>
    </row>
    <row r="32" spans="1:3" x14ac:dyDescent="0.35">
      <c r="A32" s="28" t="s">
        <v>26</v>
      </c>
      <c r="B32" s="58" t="s">
        <v>169</v>
      </c>
      <c r="C32" s="59"/>
    </row>
    <row r="33" spans="1:3" x14ac:dyDescent="0.35">
      <c r="A33" s="5" t="s">
        <v>27</v>
      </c>
      <c r="B33" s="57" t="s">
        <v>170</v>
      </c>
      <c r="C33" s="57"/>
    </row>
    <row r="34" spans="1:3" ht="43.5" x14ac:dyDescent="0.35">
      <c r="A34" s="5" t="s">
        <v>133</v>
      </c>
      <c r="B34" s="46" t="s">
        <v>171</v>
      </c>
      <c r="C34" s="46"/>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34:C34"/>
    <mergeCell ref="B33:C33"/>
    <mergeCell ref="B31:C31"/>
    <mergeCell ref="B30:C30"/>
    <mergeCell ref="B28:C28"/>
    <mergeCell ref="B32:C32"/>
    <mergeCell ref="B29:C29"/>
    <mergeCell ref="A1:C1"/>
    <mergeCell ref="B20:C20"/>
    <mergeCell ref="B17:C17"/>
    <mergeCell ref="B7:C7"/>
    <mergeCell ref="B18:C18"/>
    <mergeCell ref="B19:C19"/>
    <mergeCell ref="B2:C2"/>
    <mergeCell ref="B3:C3"/>
    <mergeCell ref="B4:C4"/>
    <mergeCell ref="B5:C5"/>
    <mergeCell ref="B11:C11"/>
    <mergeCell ref="B12:C12"/>
    <mergeCell ref="B13:C13"/>
    <mergeCell ref="B14:C14"/>
    <mergeCell ref="B15:C15"/>
    <mergeCell ref="B16:C16"/>
    <mergeCell ref="A25:A27"/>
    <mergeCell ref="B6:C6"/>
    <mergeCell ref="B8:C8"/>
    <mergeCell ref="B9:C9"/>
    <mergeCell ref="B10:C10"/>
    <mergeCell ref="B25:C27"/>
    <mergeCell ref="B24:C24"/>
    <mergeCell ref="B23:C23"/>
    <mergeCell ref="B22:C22"/>
    <mergeCell ref="B21:C21"/>
  </mergeCells>
  <hyperlinks>
    <hyperlink ref="B12" r:id="rId1" xr:uid="{6EBBF65E-61A3-43CB-AA76-F772F3FDB626}"/>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90" zoomScaleNormal="90" workbookViewId="0">
      <selection activeCell="B7" sqref="B7:C7"/>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79" t="s">
        <v>28</v>
      </c>
      <c r="B1" s="79"/>
      <c r="C1" s="79"/>
    </row>
    <row r="2" spans="1:3" ht="15.75" customHeight="1" x14ac:dyDescent="0.35">
      <c r="A2" s="20" t="s">
        <v>29</v>
      </c>
      <c r="B2" s="69" t="s">
        <v>180</v>
      </c>
      <c r="C2" s="70"/>
    </row>
    <row r="3" spans="1:3" s="2" customFormat="1" x14ac:dyDescent="0.35">
      <c r="A3" s="5" t="s">
        <v>1</v>
      </c>
      <c r="B3" s="46" t="str">
        <f>'AUTOS  NOTA 322'!B2:C2</f>
        <v>*11001310302320240008500</v>
      </c>
      <c r="C3" s="46"/>
    </row>
    <row r="4" spans="1:3" s="2" customFormat="1" x14ac:dyDescent="0.35">
      <c r="A4" s="5" t="s">
        <v>2</v>
      </c>
      <c r="B4" s="46" t="str">
        <f>'AUTOS  NOTA 322'!B3:C3</f>
        <v>Juzgado Ventitrés (23) del Circuito de Bogota D.C.</v>
      </c>
      <c r="C4" s="46"/>
    </row>
    <row r="5" spans="1:3" s="2" customFormat="1" x14ac:dyDescent="0.35">
      <c r="A5" s="5" t="s">
        <v>3</v>
      </c>
      <c r="B5" s="46" t="str">
        <f>'AUTOS  NOTA 322'!B4:C4</f>
        <v>ARACELY VIDAL IBARRA  C.C. 48.571.623
TURBO TRANSPORTES AV S.A.S
ALLIANZ SEGUROS S.A.</v>
      </c>
      <c r="C5" s="46"/>
    </row>
    <row r="6" spans="1:3" s="2" customFormat="1" x14ac:dyDescent="0.35">
      <c r="A6" s="5" t="s">
        <v>4</v>
      </c>
      <c r="B6" s="46" t="str">
        <f>'AUTOS  NOTA 322'!B5:C5</f>
        <v>Adriana Ximena Cutiva (Afectada Directa e hija de la fallecida).
Cristian Camilo Carvajal Cutiva (hijo de la fallecida).</v>
      </c>
      <c r="C6" s="46"/>
    </row>
    <row r="7" spans="1:3" s="2" customFormat="1" x14ac:dyDescent="0.35">
      <c r="A7" s="5" t="s">
        <v>5</v>
      </c>
      <c r="B7" s="46" t="str">
        <f>'AUTOS  NOTA 322'!B6:C6</f>
        <v>DEMANDA DIRECTA</v>
      </c>
      <c r="C7" s="46"/>
    </row>
    <row r="8" spans="1:3" s="2" customFormat="1" x14ac:dyDescent="0.35">
      <c r="A8" s="31" t="s">
        <v>117</v>
      </c>
      <c r="B8" s="46" t="str">
        <f>'AUTOS  NOTA 322'!B7:C8</f>
        <v xml:space="preserve">LUZ STELLA CUTIVA GUTIERREZ (Fallecida) 
ADRIANA XIMENA CARVAJAL (Lesionada) 
</v>
      </c>
      <c r="C8" s="46"/>
    </row>
    <row r="9" spans="1:3" x14ac:dyDescent="0.35">
      <c r="A9" s="20" t="s">
        <v>30</v>
      </c>
      <c r="B9" s="46">
        <v>22264748</v>
      </c>
      <c r="C9" s="46"/>
    </row>
    <row r="10" spans="1:3" x14ac:dyDescent="0.35">
      <c r="A10" s="20" t="s">
        <v>22</v>
      </c>
      <c r="B10" s="46" t="s">
        <v>122</v>
      </c>
      <c r="C10" s="46"/>
    </row>
    <row r="11" spans="1:3" x14ac:dyDescent="0.35">
      <c r="A11" s="20" t="s">
        <v>31</v>
      </c>
      <c r="B11" s="62">
        <v>4000000000</v>
      </c>
      <c r="C11" s="63"/>
    </row>
    <row r="12" spans="1:3" x14ac:dyDescent="0.35">
      <c r="A12" s="20" t="s">
        <v>135</v>
      </c>
      <c r="B12" s="62">
        <v>1700000</v>
      </c>
      <c r="C12" s="63"/>
    </row>
    <row r="13" spans="1:3" x14ac:dyDescent="0.35">
      <c r="A13" s="20" t="s">
        <v>32</v>
      </c>
      <c r="B13" s="51" t="s">
        <v>94</v>
      </c>
      <c r="C13" s="52"/>
    </row>
    <row r="14" spans="1:3" x14ac:dyDescent="0.35">
      <c r="A14" s="20" t="s">
        <v>33</v>
      </c>
      <c r="B14" s="47" t="s">
        <v>179</v>
      </c>
      <c r="C14" s="46"/>
    </row>
    <row r="15" spans="1:3" x14ac:dyDescent="0.35">
      <c r="A15" s="20" t="s">
        <v>34</v>
      </c>
      <c r="B15" s="46" t="s">
        <v>35</v>
      </c>
      <c r="C15" s="46"/>
    </row>
    <row r="16" spans="1:3" x14ac:dyDescent="0.35">
      <c r="A16" s="20" t="s">
        <v>36</v>
      </c>
      <c r="B16" s="46" t="s">
        <v>35</v>
      </c>
      <c r="C16" s="46"/>
    </row>
    <row r="17" spans="1:3" x14ac:dyDescent="0.35">
      <c r="A17" s="66" t="s">
        <v>37</v>
      </c>
      <c r="B17" s="46" t="s">
        <v>38</v>
      </c>
      <c r="C17" s="46"/>
    </row>
    <row r="18" spans="1:3" x14ac:dyDescent="0.35">
      <c r="A18" s="67"/>
      <c r="B18" s="10" t="s">
        <v>39</v>
      </c>
      <c r="C18" s="10" t="s">
        <v>40</v>
      </c>
    </row>
    <row r="19" spans="1:3" x14ac:dyDescent="0.35">
      <c r="A19" s="67"/>
      <c r="B19" s="6" t="s">
        <v>142</v>
      </c>
      <c r="C19" s="6"/>
    </row>
    <row r="20" spans="1:3" x14ac:dyDescent="0.35">
      <c r="A20" s="67"/>
      <c r="B20" s="6"/>
      <c r="C20" s="6"/>
    </row>
    <row r="21" spans="1:3" x14ac:dyDescent="0.35">
      <c r="A21" s="68"/>
      <c r="B21" s="6"/>
      <c r="C21" s="6"/>
    </row>
    <row r="22" spans="1:3" x14ac:dyDescent="0.35">
      <c r="A22" s="20" t="s">
        <v>41</v>
      </c>
      <c r="B22" s="46"/>
      <c r="C22" s="46"/>
    </row>
    <row r="23" spans="1:3" x14ac:dyDescent="0.35">
      <c r="A23" s="20" t="s">
        <v>42</v>
      </c>
      <c r="B23" s="69"/>
      <c r="C23" s="70"/>
    </row>
    <row r="24" spans="1:3" x14ac:dyDescent="0.35">
      <c r="A24" s="20" t="s">
        <v>43</v>
      </c>
      <c r="B24" s="46" t="s">
        <v>97</v>
      </c>
      <c r="C24" s="46"/>
    </row>
    <row r="25" spans="1:3" x14ac:dyDescent="0.35">
      <c r="A25" s="20" t="s">
        <v>44</v>
      </c>
      <c r="B25" s="46"/>
      <c r="C25" s="46"/>
    </row>
    <row r="26" spans="1:3" x14ac:dyDescent="0.35">
      <c r="A26" s="20" t="s">
        <v>46</v>
      </c>
      <c r="B26" s="46"/>
      <c r="C26" s="46"/>
    </row>
    <row r="27" spans="1:3" x14ac:dyDescent="0.35">
      <c r="A27" s="19" t="s">
        <v>47</v>
      </c>
      <c r="B27" s="46"/>
      <c r="C27" s="46"/>
    </row>
    <row r="28" spans="1:3" x14ac:dyDescent="0.35">
      <c r="A28" s="71" t="s">
        <v>48</v>
      </c>
      <c r="B28" s="71"/>
      <c r="C28" s="71"/>
    </row>
    <row r="29" spans="1:3" x14ac:dyDescent="0.35">
      <c r="A29" s="64" t="s">
        <v>49</v>
      </c>
      <c r="B29" s="65"/>
      <c r="C29" s="11"/>
    </row>
    <row r="30" spans="1:3" x14ac:dyDescent="0.35">
      <c r="A30" s="64" t="s">
        <v>50</v>
      </c>
      <c r="B30" s="65"/>
      <c r="C30" s="11"/>
    </row>
    <row r="31" spans="1:3" x14ac:dyDescent="0.35">
      <c r="A31" s="64" t="s">
        <v>51</v>
      </c>
      <c r="B31" s="65"/>
      <c r="C31" s="12"/>
    </row>
    <row r="32" spans="1:3" x14ac:dyDescent="0.35">
      <c r="A32" s="64" t="s">
        <v>52</v>
      </c>
      <c r="B32" s="65"/>
      <c r="C32" s="11"/>
    </row>
    <row r="33" spans="1:3" x14ac:dyDescent="0.35">
      <c r="A33" s="64" t="s">
        <v>53</v>
      </c>
      <c r="B33" s="65"/>
      <c r="C33" s="11"/>
    </row>
    <row r="34" spans="1:3" x14ac:dyDescent="0.35">
      <c r="A34" s="64" t="s">
        <v>54</v>
      </c>
      <c r="B34" s="65"/>
      <c r="C34" s="13"/>
    </row>
    <row r="35" spans="1:3" x14ac:dyDescent="0.35">
      <c r="A35" s="60" t="s">
        <v>55</v>
      </c>
      <c r="B35" s="61"/>
      <c r="C35" s="14"/>
    </row>
    <row r="36" spans="1:3" x14ac:dyDescent="0.35">
      <c r="A36" s="60" t="s">
        <v>56</v>
      </c>
      <c r="B36" s="61"/>
      <c r="C36" s="15"/>
    </row>
    <row r="37" spans="1:3" x14ac:dyDescent="0.35">
      <c r="A37" s="72" t="s">
        <v>57</v>
      </c>
      <c r="B37" s="73"/>
      <c r="C37" s="15"/>
    </row>
    <row r="38" spans="1:3" x14ac:dyDescent="0.35">
      <c r="A38" s="74"/>
      <c r="B38" s="75"/>
      <c r="C38" s="15"/>
    </row>
    <row r="39" spans="1:3" x14ac:dyDescent="0.35">
      <c r="A39" s="76"/>
      <c r="B39" s="77"/>
      <c r="C39" s="15"/>
    </row>
    <row r="40" spans="1:3" x14ac:dyDescent="0.35">
      <c r="A40" s="78" t="s">
        <v>58</v>
      </c>
      <c r="B40" s="78"/>
      <c r="C40" s="78"/>
    </row>
    <row r="41" spans="1:3" x14ac:dyDescent="0.35">
      <c r="A41" s="17" t="s">
        <v>59</v>
      </c>
      <c r="B41" s="18"/>
      <c r="C41" s="15"/>
    </row>
    <row r="42" spans="1:3" x14ac:dyDescent="0.35">
      <c r="A42" s="60" t="s">
        <v>60</v>
      </c>
      <c r="B42" s="61"/>
      <c r="C42" s="15"/>
    </row>
    <row r="43" spans="1:3" x14ac:dyDescent="0.35">
      <c r="A43" s="60" t="s">
        <v>61</v>
      </c>
      <c r="B43" s="61"/>
      <c r="C43" s="15"/>
    </row>
    <row r="44" spans="1:3" x14ac:dyDescent="0.35">
      <c r="A44" s="17" t="s">
        <v>62</v>
      </c>
      <c r="B44" s="18"/>
      <c r="C44" s="15"/>
    </row>
    <row r="45" spans="1:3" x14ac:dyDescent="0.35">
      <c r="A45" s="17" t="s">
        <v>63</v>
      </c>
      <c r="B45" s="18"/>
      <c r="C45" s="15"/>
    </row>
    <row r="46" spans="1:3" x14ac:dyDescent="0.35">
      <c r="A46" s="60" t="s">
        <v>64</v>
      </c>
      <c r="B46" s="61"/>
      <c r="C46" s="15"/>
    </row>
    <row r="47" spans="1:3" x14ac:dyDescent="0.35">
      <c r="A47" s="17" t="s">
        <v>65</v>
      </c>
      <c r="B47" s="16"/>
      <c r="C47" s="15"/>
    </row>
    <row r="48" spans="1:3" x14ac:dyDescent="0.35">
      <c r="A48" s="60" t="s">
        <v>66</v>
      </c>
      <c r="B48" s="61"/>
      <c r="C48" s="15"/>
    </row>
    <row r="49" spans="1:3" x14ac:dyDescent="0.35">
      <c r="A49" s="60" t="s">
        <v>67</v>
      </c>
      <c r="B49" s="61"/>
      <c r="C49" s="15"/>
    </row>
    <row r="50" spans="1:3" x14ac:dyDescent="0.35">
      <c r="A50" s="60" t="s">
        <v>57</v>
      </c>
      <c r="B50" s="61"/>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90" zoomScaleNormal="90" workbookViewId="0">
      <selection activeCell="B44" sqref="B44:C44"/>
    </sheetView>
  </sheetViews>
  <sheetFormatPr baseColWidth="10" defaultColWidth="0" defaultRowHeight="14.5" x14ac:dyDescent="0.35"/>
  <cols>
    <col min="1" max="1" width="41.81640625" customWidth="1"/>
    <col min="2" max="2" width="35.453125" customWidth="1"/>
    <col min="3" max="3" width="54.81640625" customWidth="1"/>
    <col min="4" max="8" width="11.453125" hidden="1" customWidth="1"/>
    <col min="9" max="9" width="12" hidden="1" customWidth="1"/>
    <col min="10" max="16384" width="11.453125" hidden="1"/>
  </cols>
  <sheetData>
    <row r="1" spans="1:9" ht="18.5" x14ac:dyDescent="0.35">
      <c r="A1" s="79" t="s">
        <v>68</v>
      </c>
      <c r="B1" s="79"/>
      <c r="C1" s="79"/>
    </row>
    <row r="2" spans="1:9" ht="15" customHeight="1" x14ac:dyDescent="0.35">
      <c r="A2" s="35" t="s">
        <v>29</v>
      </c>
      <c r="B2" s="83" t="str">
        <f>'AUTOS NOTA 321'!B2:C2</f>
        <v>SINIESTRO   93224278 LEGIS APJ32314</v>
      </c>
      <c r="C2" s="84"/>
    </row>
    <row r="3" spans="1:9" x14ac:dyDescent="0.35">
      <c r="A3" s="36" t="s">
        <v>1</v>
      </c>
      <c r="B3" s="98" t="str">
        <f>'AUTOS  NOTA 322'!B2:C2</f>
        <v>*11001310302320240008500</v>
      </c>
      <c r="C3" s="98"/>
    </row>
    <row r="4" spans="1:9" x14ac:dyDescent="0.35">
      <c r="A4" s="36" t="s">
        <v>2</v>
      </c>
      <c r="B4" s="98" t="str">
        <f>'AUTOS  NOTA 322'!B3:C3</f>
        <v>Juzgado Ventitrés (23) del Circuito de Bogota D.C.</v>
      </c>
      <c r="C4" s="98"/>
    </row>
    <row r="5" spans="1:9" x14ac:dyDescent="0.35">
      <c r="A5" s="36" t="s">
        <v>3</v>
      </c>
      <c r="B5" s="98" t="str">
        <f>'AUTOS  NOTA 322'!B4:C4</f>
        <v>ARACELY VIDAL IBARRA  C.C. 48.571.623
TURBO TRANSPORTES AV S.A.S
ALLIANZ SEGUROS S.A.</v>
      </c>
      <c r="C5" s="98"/>
    </row>
    <row r="6" spans="1:9" ht="15" customHeight="1" x14ac:dyDescent="0.35">
      <c r="A6" s="36" t="s">
        <v>4</v>
      </c>
      <c r="B6" s="98" t="str">
        <f>'AUTOS  NOTA 322'!B5:C5</f>
        <v>Adriana Ximena Cutiva (Afectada Directa e hija de la fallecida).
Cristian Camilo Carvajal Cutiva (hijo de la fallecida).</v>
      </c>
      <c r="C6" s="98"/>
    </row>
    <row r="7" spans="1:9" x14ac:dyDescent="0.35">
      <c r="A7" s="36" t="s">
        <v>5</v>
      </c>
      <c r="B7" s="98" t="str">
        <f>'AUTOS  NOTA 322'!B6:C6</f>
        <v>DEMANDA DIRECTA</v>
      </c>
      <c r="C7" s="98"/>
    </row>
    <row r="8" spans="1:9" x14ac:dyDescent="0.35">
      <c r="A8" s="38" t="s">
        <v>117</v>
      </c>
      <c r="B8" s="98" t="str">
        <f>'AUTOS  NOTA 322'!B7:C8</f>
        <v xml:space="preserve">LUZ STELLA CUTIVA GUTIERREZ (Fallecida) 
ADRIANA XIMENA CARVAJAL (Lesionada) 
</v>
      </c>
      <c r="C8" s="98"/>
    </row>
    <row r="9" spans="1:9" ht="29" x14ac:dyDescent="0.35">
      <c r="A9" s="36" t="s">
        <v>69</v>
      </c>
      <c r="B9" s="96">
        <f>SUM(C11,C12,C14,C15,C17)</f>
        <v>595022424</v>
      </c>
      <c r="C9" s="97"/>
    </row>
    <row r="10" spans="1:9" x14ac:dyDescent="0.35">
      <c r="A10" s="99" t="s">
        <v>70</v>
      </c>
      <c r="B10" s="88" t="s">
        <v>71</v>
      </c>
      <c r="C10" s="89"/>
    </row>
    <row r="11" spans="1:9" x14ac:dyDescent="0.35">
      <c r="A11" s="99"/>
      <c r="B11" s="37" t="s">
        <v>72</v>
      </c>
      <c r="C11" s="32">
        <v>205022424</v>
      </c>
    </row>
    <row r="12" spans="1:9" x14ac:dyDescent="0.35">
      <c r="A12" s="99"/>
      <c r="B12" s="37"/>
      <c r="C12" s="32"/>
    </row>
    <row r="13" spans="1:9" x14ac:dyDescent="0.35">
      <c r="A13" s="99"/>
      <c r="B13" s="88"/>
      <c r="C13" s="89"/>
    </row>
    <row r="14" spans="1:9" x14ac:dyDescent="0.35">
      <c r="A14" s="99"/>
      <c r="B14" s="37" t="s">
        <v>116</v>
      </c>
      <c r="C14" s="40">
        <v>260000000</v>
      </c>
    </row>
    <row r="15" spans="1:9" x14ac:dyDescent="0.35">
      <c r="A15" s="99"/>
      <c r="B15" s="37" t="s">
        <v>181</v>
      </c>
      <c r="C15" s="40">
        <v>130000000</v>
      </c>
      <c r="E15" t="s">
        <v>75</v>
      </c>
      <c r="F15" s="22">
        <v>0.7</v>
      </c>
    </row>
    <row r="16" spans="1:9" x14ac:dyDescent="0.35">
      <c r="A16" s="99"/>
      <c r="B16" s="88" t="s">
        <v>76</v>
      </c>
      <c r="C16" s="89"/>
      <c r="E16" t="s">
        <v>77</v>
      </c>
      <c r="F16" s="23">
        <v>0.3</v>
      </c>
      <c r="I16" s="25"/>
    </row>
    <row r="17" spans="1:9" x14ac:dyDescent="0.35">
      <c r="A17" s="99"/>
      <c r="B17" s="37"/>
      <c r="C17" s="41"/>
      <c r="F17" s="26"/>
      <c r="I17" s="25"/>
    </row>
    <row r="18" spans="1:9" ht="23.25" customHeight="1" x14ac:dyDescent="0.35">
      <c r="A18" s="39" t="s">
        <v>78</v>
      </c>
      <c r="B18" s="83" t="s">
        <v>77</v>
      </c>
      <c r="C18" s="84"/>
    </row>
    <row r="19" spans="1:9" ht="58" x14ac:dyDescent="0.35">
      <c r="A19" s="36" t="s">
        <v>80</v>
      </c>
      <c r="B19" s="90" t="s">
        <v>182</v>
      </c>
      <c r="C19" s="91"/>
    </row>
    <row r="20" spans="1:9" ht="15" customHeight="1" x14ac:dyDescent="0.35">
      <c r="A20" s="21" t="s">
        <v>81</v>
      </c>
      <c r="B20" s="85">
        <f>((C22+C23+C25+C26+C30+C28+C32+C34+C29+C33)-C37)*C36*C38</f>
        <v>170992548</v>
      </c>
      <c r="C20" s="85"/>
    </row>
    <row r="21" spans="1:9" x14ac:dyDescent="0.35">
      <c r="A21" s="7" t="s">
        <v>82</v>
      </c>
      <c r="B21" s="92" t="s">
        <v>71</v>
      </c>
      <c r="C21" s="93"/>
    </row>
    <row r="22" spans="1:9" x14ac:dyDescent="0.35">
      <c r="A22" s="94"/>
      <c r="B22" s="37" t="s">
        <v>72</v>
      </c>
      <c r="C22" s="32">
        <v>692548</v>
      </c>
    </row>
    <row r="23" spans="1:9" x14ac:dyDescent="0.35">
      <c r="A23" s="95"/>
      <c r="B23" s="37" t="s">
        <v>73</v>
      </c>
      <c r="C23" s="32">
        <v>0</v>
      </c>
    </row>
    <row r="24" spans="1:9" x14ac:dyDescent="0.35">
      <c r="A24" s="95"/>
      <c r="B24" s="88" t="s">
        <v>74</v>
      </c>
      <c r="C24" s="89"/>
    </row>
    <row r="25" spans="1:9" x14ac:dyDescent="0.35">
      <c r="A25" s="95"/>
      <c r="B25" s="37" t="s">
        <v>116</v>
      </c>
      <c r="C25" s="32">
        <v>122000000</v>
      </c>
    </row>
    <row r="26" spans="1:9" ht="29.15" customHeight="1" x14ac:dyDescent="0.35">
      <c r="A26" s="95"/>
      <c r="B26" s="37" t="s">
        <v>181</v>
      </c>
      <c r="C26" s="32">
        <v>50000000</v>
      </c>
    </row>
    <row r="27" spans="1:9" x14ac:dyDescent="0.35">
      <c r="A27" s="95"/>
      <c r="B27" s="88" t="s">
        <v>146</v>
      </c>
      <c r="C27" s="89"/>
    </row>
    <row r="28" spans="1:9" x14ac:dyDescent="0.35">
      <c r="A28" s="95"/>
      <c r="B28" s="37" t="s">
        <v>154</v>
      </c>
      <c r="C28" s="32">
        <v>0</v>
      </c>
    </row>
    <row r="29" spans="1:9" x14ac:dyDescent="0.35">
      <c r="A29" s="95"/>
      <c r="B29" s="37" t="s">
        <v>72</v>
      </c>
      <c r="C29" s="32">
        <v>0</v>
      </c>
    </row>
    <row r="30" spans="1:9" x14ac:dyDescent="0.35">
      <c r="A30" s="95"/>
      <c r="B30" s="37" t="s">
        <v>73</v>
      </c>
      <c r="C30" s="32">
        <v>0</v>
      </c>
    </row>
    <row r="31" spans="1:9" x14ac:dyDescent="0.35">
      <c r="A31" s="95"/>
      <c r="B31" s="88" t="s">
        <v>147</v>
      </c>
      <c r="C31" s="89"/>
    </row>
    <row r="32" spans="1:9" x14ac:dyDescent="0.35">
      <c r="A32" s="95"/>
      <c r="B32" s="37"/>
      <c r="C32" s="32"/>
    </row>
    <row r="33" spans="1:3" x14ac:dyDescent="0.35">
      <c r="A33" s="95"/>
      <c r="B33" s="37" t="s">
        <v>72</v>
      </c>
      <c r="C33" s="32">
        <v>0</v>
      </c>
    </row>
    <row r="34" spans="1:3" x14ac:dyDescent="0.35">
      <c r="A34" s="95"/>
      <c r="B34" s="37" t="s">
        <v>73</v>
      </c>
      <c r="C34" s="32">
        <v>0</v>
      </c>
    </row>
    <row r="35" spans="1:3" x14ac:dyDescent="0.35">
      <c r="A35" s="95"/>
      <c r="B35" s="88" t="s">
        <v>134</v>
      </c>
      <c r="C35" s="89"/>
    </row>
    <row r="36" spans="1:3" x14ac:dyDescent="0.35">
      <c r="A36" s="95"/>
      <c r="B36" s="37" t="s">
        <v>150</v>
      </c>
      <c r="C36" s="33">
        <v>1</v>
      </c>
    </row>
    <row r="37" spans="1:3" x14ac:dyDescent="0.35">
      <c r="A37" s="95"/>
      <c r="B37" s="37" t="s">
        <v>135</v>
      </c>
      <c r="C37" s="34">
        <v>1700000</v>
      </c>
    </row>
    <row r="38" spans="1:3" x14ac:dyDescent="0.35">
      <c r="A38" s="95"/>
      <c r="B38" s="37" t="s">
        <v>153</v>
      </c>
      <c r="C38" s="33">
        <v>1</v>
      </c>
    </row>
    <row r="39" spans="1:3" x14ac:dyDescent="0.35">
      <c r="A39" s="24" t="s">
        <v>83</v>
      </c>
      <c r="B39" s="85">
        <f>IFERROR(B20*(VLOOKUP(B18,E15:F17,2,0)),16666)</f>
        <v>51297764.399999999</v>
      </c>
      <c r="C39" s="85"/>
    </row>
    <row r="40" spans="1:3" ht="93" customHeight="1" x14ac:dyDescent="0.35">
      <c r="A40" s="36" t="s">
        <v>148</v>
      </c>
      <c r="B40" s="86" t="s">
        <v>183</v>
      </c>
      <c r="C40" s="87"/>
    </row>
    <row r="41" spans="1:3" ht="211.5" customHeight="1" x14ac:dyDescent="0.35">
      <c r="A41" s="36" t="s">
        <v>84</v>
      </c>
      <c r="B41" s="81" t="s">
        <v>184</v>
      </c>
      <c r="C41" s="82"/>
    </row>
    <row r="42" spans="1:3" ht="26.15" customHeight="1" x14ac:dyDescent="0.35">
      <c r="A42" s="43" t="s">
        <v>139</v>
      </c>
      <c r="B42" s="43"/>
      <c r="C42" s="43"/>
    </row>
    <row r="43" spans="1:3" x14ac:dyDescent="0.35">
      <c r="A43" s="42" t="s">
        <v>140</v>
      </c>
      <c r="B43" s="80" t="s">
        <v>185</v>
      </c>
      <c r="C43" s="80"/>
    </row>
    <row r="44" spans="1:3" ht="41.15" customHeight="1" x14ac:dyDescent="0.35">
      <c r="A44" s="42" t="s">
        <v>138</v>
      </c>
      <c r="B44" s="80" t="s">
        <v>186</v>
      </c>
      <c r="C44" s="80"/>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79" t="s">
        <v>85</v>
      </c>
      <c r="B1" s="79"/>
      <c r="C1" s="79"/>
    </row>
    <row r="2" spans="1:3" x14ac:dyDescent="0.35">
      <c r="A2" s="20" t="s">
        <v>29</v>
      </c>
      <c r="B2" s="69" t="str">
        <f>'AUTOS NOTA 324'!B2:C2</f>
        <v>SINIESTRO   93224278 LEGIS APJ32314</v>
      </c>
      <c r="C2" s="70"/>
    </row>
    <row r="3" spans="1:3" x14ac:dyDescent="0.35">
      <c r="A3" s="5" t="s">
        <v>1</v>
      </c>
      <c r="B3" s="46" t="str">
        <f>'AUTOS  NOTA 322'!B2:C2</f>
        <v>*11001310302320240008500</v>
      </c>
      <c r="C3" s="46"/>
    </row>
    <row r="4" spans="1:3" x14ac:dyDescent="0.35">
      <c r="A4" s="5" t="s">
        <v>2</v>
      </c>
      <c r="B4" s="46" t="str">
        <f>'AUTOS  NOTA 322'!B3:C3</f>
        <v>Juzgado Ventitrés (23) del Circuito de Bogota D.C.</v>
      </c>
      <c r="C4" s="46"/>
    </row>
    <row r="5" spans="1:3" x14ac:dyDescent="0.35">
      <c r="A5" s="5" t="s">
        <v>3</v>
      </c>
      <c r="B5" s="46" t="str">
        <f>'AUTOS  NOTA 322'!B4:C4</f>
        <v>ARACELY VIDAL IBARRA  C.C. 48.571.623
TURBO TRANSPORTES AV S.A.S
ALLIANZ SEGUROS S.A.</v>
      </c>
      <c r="C5" s="46"/>
    </row>
    <row r="6" spans="1:3" ht="15" customHeight="1" x14ac:dyDescent="0.35">
      <c r="A6" s="5" t="s">
        <v>4</v>
      </c>
      <c r="B6" s="46" t="str">
        <f>'AUTOS  NOTA 322'!B5:C5</f>
        <v>Adriana Ximena Cutiva (Afectada Directa e hija de la fallecida).
Cristian Camilo Carvajal Cutiva (hijo de la fallecida).</v>
      </c>
      <c r="C6" s="46"/>
    </row>
    <row r="7" spans="1:3" ht="15" customHeight="1" x14ac:dyDescent="0.35">
      <c r="A7" s="5" t="s">
        <v>5</v>
      </c>
      <c r="B7" s="46" t="str">
        <f>'AUTOS  NOTA 322'!B6:C6</f>
        <v>DEMANDA DIRECTA</v>
      </c>
      <c r="C7" s="46"/>
    </row>
    <row r="8" spans="1:3" ht="15" customHeight="1" x14ac:dyDescent="0.35">
      <c r="A8" s="31" t="s">
        <v>117</v>
      </c>
      <c r="B8" s="46" t="str">
        <f>'AUTOS  NOTA 322'!B7:C8</f>
        <v xml:space="preserve">LUZ STELLA CUTIVA GUTIERREZ (Fallecida) 
ADRIANA XIMENA CARVAJAL (Lesionada) 
</v>
      </c>
      <c r="C8" s="46"/>
    </row>
    <row r="9" spans="1:3" ht="19" customHeight="1" x14ac:dyDescent="0.35">
      <c r="A9" s="5" t="s">
        <v>118</v>
      </c>
      <c r="B9" s="46"/>
      <c r="C9" s="46"/>
    </row>
    <row r="10" spans="1:3" x14ac:dyDescent="0.35">
      <c r="A10" s="7" t="s">
        <v>82</v>
      </c>
      <c r="B10" s="102">
        <f>'AUTOS NOTA 324'!B20:C20</f>
        <v>170992548</v>
      </c>
      <c r="C10" s="102"/>
    </row>
    <row r="11" spans="1:3" x14ac:dyDescent="0.35">
      <c r="A11" s="7" t="s">
        <v>137</v>
      </c>
      <c r="B11" s="103">
        <f>'AUTOS NOTA 324'!B39:C39</f>
        <v>51297764.399999999</v>
      </c>
      <c r="C11" s="46"/>
    </row>
    <row r="12" spans="1:3" ht="29" x14ac:dyDescent="0.35">
      <c r="A12" s="7" t="s">
        <v>86</v>
      </c>
      <c r="B12" s="100"/>
      <c r="C12" s="101"/>
    </row>
    <row r="13" spans="1:3" ht="43.5" x14ac:dyDescent="0.35">
      <c r="A13" s="5" t="s">
        <v>87</v>
      </c>
      <c r="B13" s="46"/>
      <c r="C13" s="46"/>
    </row>
    <row r="14" spans="1:3" ht="43.5" x14ac:dyDescent="0.35">
      <c r="A14" s="5" t="s">
        <v>88</v>
      </c>
      <c r="B14" s="46"/>
      <c r="C14" s="46"/>
    </row>
    <row r="15" spans="1:3" x14ac:dyDescent="0.35">
      <c r="A15" s="5" t="s">
        <v>89</v>
      </c>
      <c r="B15" s="6"/>
      <c r="C15" s="6"/>
    </row>
    <row r="16" spans="1:3" x14ac:dyDescent="0.35">
      <c r="A16" s="7" t="s">
        <v>90</v>
      </c>
      <c r="B16" s="46"/>
      <c r="C16" s="46"/>
    </row>
    <row r="17" spans="1:3" x14ac:dyDescent="0.35">
      <c r="A17" s="6" t="s">
        <v>91</v>
      </c>
      <c r="B17" s="101"/>
      <c r="C17" s="10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54296875" customWidth="1"/>
    <col min="13" max="13" width="16" customWidth="1"/>
  </cols>
  <sheetData>
    <row r="1" spans="1:15" x14ac:dyDescent="0.35">
      <c r="A1" s="9" t="s">
        <v>32</v>
      </c>
      <c r="B1" t="s">
        <v>35</v>
      </c>
      <c r="C1" s="9" t="s">
        <v>37</v>
      </c>
      <c r="D1" s="9" t="s">
        <v>92</v>
      </c>
      <c r="E1" s="3" t="s">
        <v>43</v>
      </c>
      <c r="F1" s="2" t="s">
        <v>75</v>
      </c>
      <c r="G1" s="4">
        <v>0</v>
      </c>
      <c r="H1" t="s">
        <v>13</v>
      </c>
      <c r="I1" t="s">
        <v>93</v>
      </c>
      <c r="K1" t="s">
        <v>119</v>
      </c>
      <c r="L1" s="30" t="s">
        <v>151</v>
      </c>
      <c r="M1" t="s">
        <v>94</v>
      </c>
      <c r="N1" t="s">
        <v>75</v>
      </c>
      <c r="O1" t="s">
        <v>141</v>
      </c>
    </row>
    <row r="2" spans="1:15" x14ac:dyDescent="0.35">
      <c r="A2" t="s">
        <v>94</v>
      </c>
      <c r="B2" t="s">
        <v>45</v>
      </c>
      <c r="C2" t="s">
        <v>95</v>
      </c>
      <c r="D2" s="2" t="s">
        <v>96</v>
      </c>
      <c r="E2" s="1" t="s">
        <v>97</v>
      </c>
      <c r="F2" s="2" t="s">
        <v>79</v>
      </c>
      <c r="G2" s="4">
        <v>0.7</v>
      </c>
      <c r="H2" t="s">
        <v>14</v>
      </c>
      <c r="I2" t="s">
        <v>98</v>
      </c>
      <c r="K2" t="s">
        <v>120</v>
      </c>
      <c r="L2" s="30" t="s">
        <v>121</v>
      </c>
      <c r="M2" t="s">
        <v>99</v>
      </c>
      <c r="N2" t="s">
        <v>77</v>
      </c>
      <c r="O2" t="s">
        <v>45</v>
      </c>
    </row>
    <row r="3" spans="1:15" x14ac:dyDescent="0.35">
      <c r="A3" t="s">
        <v>99</v>
      </c>
      <c r="C3" t="s">
        <v>100</v>
      </c>
      <c r="D3" s="2" t="s">
        <v>101</v>
      </c>
      <c r="E3" s="1" t="s">
        <v>102</v>
      </c>
      <c r="F3" s="2" t="s">
        <v>77</v>
      </c>
      <c r="G3" s="4">
        <v>0.3</v>
      </c>
      <c r="H3" t="s">
        <v>103</v>
      </c>
      <c r="I3" t="s">
        <v>104</v>
      </c>
      <c r="L3" s="30" t="s">
        <v>122</v>
      </c>
      <c r="M3" t="s">
        <v>105</v>
      </c>
      <c r="N3" t="s">
        <v>79</v>
      </c>
    </row>
    <row r="4" spans="1:15" x14ac:dyDescent="0.35">
      <c r="A4" t="s">
        <v>105</v>
      </c>
      <c r="C4" t="s">
        <v>38</v>
      </c>
      <c r="E4" s="1" t="s">
        <v>106</v>
      </c>
      <c r="H4" t="s">
        <v>107</v>
      </c>
      <c r="I4" t="s">
        <v>18</v>
      </c>
      <c r="L4" t="s">
        <v>123</v>
      </c>
    </row>
    <row r="5" spans="1:15" x14ac:dyDescent="0.35">
      <c r="A5" t="s">
        <v>108</v>
      </c>
      <c r="E5" s="1" t="s">
        <v>109</v>
      </c>
      <c r="H5" t="s">
        <v>110</v>
      </c>
      <c r="I5" t="s">
        <v>111</v>
      </c>
      <c r="L5" s="30" t="s">
        <v>124</v>
      </c>
    </row>
    <row r="6" spans="1:15" x14ac:dyDescent="0.35">
      <c r="E6" s="1" t="s">
        <v>112</v>
      </c>
      <c r="I6" t="s">
        <v>113</v>
      </c>
      <c r="L6" s="30" t="s">
        <v>152</v>
      </c>
    </row>
    <row r="7" spans="1:15" x14ac:dyDescent="0.35">
      <c r="E7" s="1" t="s">
        <v>114</v>
      </c>
      <c r="I7" t="s">
        <v>144</v>
      </c>
      <c r="L7" s="30" t="s">
        <v>125</v>
      </c>
    </row>
    <row r="8" spans="1:15" x14ac:dyDescent="0.35">
      <c r="E8" s="1" t="s">
        <v>115</v>
      </c>
      <c r="L8" s="30" t="s">
        <v>146</v>
      </c>
    </row>
    <row r="9" spans="1:15" x14ac:dyDescent="0.35">
      <c r="L9" s="30" t="s">
        <v>126</v>
      </c>
    </row>
    <row r="10" spans="1:15" x14ac:dyDescent="0.35">
      <c r="L10" s="30" t="s">
        <v>127</v>
      </c>
    </row>
    <row r="11" spans="1:15" x14ac:dyDescent="0.35">
      <c r="L11" s="30" t="s">
        <v>128</v>
      </c>
    </row>
    <row r="12" spans="1:15" x14ac:dyDescent="0.35">
      <c r="L12" s="30" t="s">
        <v>129</v>
      </c>
    </row>
    <row r="13" spans="1:15" x14ac:dyDescent="0.35">
      <c r="L13" s="30" t="s">
        <v>149</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(ALLIANZ COLOMBIA)</cp:lastModifiedBy>
  <cp:revision/>
  <dcterms:created xsi:type="dcterms:W3CDTF">2020-12-07T14:41:17Z</dcterms:created>
  <dcterms:modified xsi:type="dcterms:W3CDTF">2024-04-10T20:47:25Z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