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codeName="ThisWorkbook"/>
  <mc:AlternateContent xmlns:mc="http://schemas.openxmlformats.org/markup-compatibility/2006">
    <mc:Choice Requires="x15">
      <x15ac:absPath xmlns:x15ac="http://schemas.microsoft.com/office/spreadsheetml/2010/11/ac" url="/Users/daisy/Downloads/"/>
    </mc:Choice>
  </mc:AlternateContent>
  <xr:revisionPtr revIDLastSave="0" documentId="13_ncr:1_{4ACE90FF-96AD-DF46-9365-23385E9E79A3}" xr6:coauthVersionLast="47" xr6:coauthVersionMax="47" xr10:uidLastSave="{00000000-0000-0000-0000-000000000000}"/>
  <bookViews>
    <workbookView xWindow="0" yWindow="500" windowWidth="25280" windowHeight="128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7" i="7" l="1"/>
  <c r="B6" i="7"/>
  <c r="B5" i="7"/>
  <c r="B4" i="7"/>
  <c r="B20" i="8" l="1"/>
  <c r="B39" i="8" s="1"/>
  <c r="B10" i="9" l="1"/>
  <c r="B2" i="8" l="1"/>
  <c r="B2" i="9" s="1"/>
  <c r="B8" i="9" l="1"/>
  <c r="B7" i="9"/>
  <c r="B6" i="9"/>
  <c r="B5" i="9"/>
  <c r="B4" i="9"/>
  <c r="B3" i="9"/>
  <c r="B7" i="8"/>
  <c r="B4" i="8"/>
  <c r="B3" i="8"/>
  <c r="B3" i="7" l="1"/>
  <c r="B11" i="9" l="1"/>
</calcChain>
</file>

<file path=xl/sharedStrings.xml><?xml version="1.0" encoding="utf-8"?>
<sst xmlns="http://schemas.openxmlformats.org/spreadsheetml/2006/main" count="264" uniqueCount="199">
  <si>
    <t>SOLICITUD DE ANTECEDENTES -ABOGADO EXTERNO-</t>
  </si>
  <si>
    <t>Radicado(23 digitos)</t>
  </si>
  <si>
    <t>528353103002-2023-00103-00 acumulado al 528353103002-2023-00083-00</t>
  </si>
  <si>
    <t>Juzgado</t>
  </si>
  <si>
    <t>SEGUNDO (02) CIVIL DEL CIRCUITO DE TUMACO - NARIÑO</t>
  </si>
  <si>
    <t>Demandado</t>
  </si>
  <si>
    <t>AURA GRACIELA BETANCOURT RODRIGUEZ (propietaria vehículo)</t>
  </si>
  <si>
    <t>JAVIER ALEXIS GONGORA BETANCOURT (conductor vehículo)</t>
  </si>
  <si>
    <t>ALLIANZ SEGUROS S.A. (aseguradora)</t>
  </si>
  <si>
    <t xml:space="preserve">Demandante </t>
  </si>
  <si>
    <t>LUCERO ORTIZ ARROYO (víctima) - 11 febrero 1992</t>
  </si>
  <si>
    <t>LEONCIO JUSTICIANO ORTIZ QUIÑONEZ (padre de Lucero) - 31 octubre 1960</t>
  </si>
  <si>
    <t>LUISA CEILA ORTIZ ARROYO (hermana de Lucero) - 20 noviembre 1991</t>
  </si>
  <si>
    <t>LUISA AMALIA QUIÑONES DE ORTIZ (abuela de Lucero) - 31 diciembre 1930</t>
  </si>
  <si>
    <t>Tipo de vinculacion compañía</t>
  </si>
  <si>
    <t>DEMANDA DIRECTA</t>
  </si>
  <si>
    <t xml:space="preserve">Tipo de perjucio </t>
  </si>
  <si>
    <t xml:space="preserve">RCE LESIONES </t>
  </si>
  <si>
    <t>INTERVINIENTE -Nombre de lesionado o muerto (s) del proceso</t>
  </si>
  <si>
    <t xml:space="preserve">LUCERO ORTIZ ARROYO (lesionada) / NORMAN LUNA ESTACIO (lesionado) </t>
  </si>
  <si>
    <t xml:space="preserve">Numero de identificacion </t>
  </si>
  <si>
    <t>1150937064 / 12914006</t>
  </si>
  <si>
    <t xml:space="preserve">Domicilio </t>
  </si>
  <si>
    <t xml:space="preserve">Telefono </t>
  </si>
  <si>
    <t>3146792638 / 3161303976</t>
  </si>
  <si>
    <t>Correo electronico</t>
  </si>
  <si>
    <t xml:space="preserve"> luceroortiz1150@hotmail.com</t>
  </si>
  <si>
    <t>luna.norman@hotmail.com</t>
  </si>
  <si>
    <t xml:space="preserve">Estado Civil </t>
  </si>
  <si>
    <t xml:space="preserve">Fecha de nacimiento </t>
  </si>
  <si>
    <t>11 DE FEBRERO DE 1992 / 25 DE OCTUBRE DE 1965</t>
  </si>
  <si>
    <t xml:space="preserve">Edad al momento del siniestro </t>
  </si>
  <si>
    <t xml:space="preserve">Fecha de defuncion </t>
  </si>
  <si>
    <t>N/A / N/A</t>
  </si>
  <si>
    <t xml:space="preserve">Situcion Laboral </t>
  </si>
  <si>
    <t>Ocupado - Autonomo</t>
  </si>
  <si>
    <t xml:space="preserve">Profesion </t>
  </si>
  <si>
    <t>NO SE INDICA</t>
  </si>
  <si>
    <t xml:space="preserve">Ingresos Netos </t>
  </si>
  <si>
    <t>Numero de Lesionados y/o fallecidos  según IPAT</t>
  </si>
  <si>
    <t xml:space="preserve">Condicion </t>
  </si>
  <si>
    <t>Acompañante motorista</t>
  </si>
  <si>
    <t>Fecha de los hechos</t>
  </si>
  <si>
    <t>01 DE MAYO DE 2023</t>
  </si>
  <si>
    <t>Fecha de solicitud audiencia prejudicial</t>
  </si>
  <si>
    <t>SOLICITUD DE MEDIDAS CAUTELARES</t>
  </si>
  <si>
    <t>Fecha de audiencia prejudicial</t>
  </si>
  <si>
    <t>SOLCITUD DE MEDIDAS CAUTELARES</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</si>
  <si>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</si>
  <si>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01 de mayo de 2023 se presentó un accidente de tránsito donde se vieron involucrados los vehículos de placa ZYL545, conducido al momento de los hechos por el señor JAVIER ALEXIS GONGORA -vehículo propiedad de la señora AURA GRACIELA BETANCOURT- y quien se desplazaba sobre la vía que del Morro conduce hacia la Avenida de Los Estudiantes; y, el vehículo de placa ATY-72E, en la que se desplazaba como parrillera la señora LUCERO ORTIZ ARROYO y quien se desplazada sentido vial Avenida los Estudiantes - El Morro. 
Se indica en la demanda que, el señor JAVIER ALEXIS GONGORA se desplazaba en estado de embriaguez y en exceso de velocidad, consignándose ello en el IPAT en la hipótesis de accidente de tránsito los códigos 114 y 116.
Con ocasión a dicho accidente, la señora LUCERO ORTIZ ARROYO sufrió lesiones. Al respecto, se afirma que, según dictamen de PCL, se le otorgó una pérdida de capacidad laboral del 32 %.
Con ocasión a dicho accidente, el señor Norman Luna sufrió lesiones. Al respecto, se afirma que, según dictamen de PCL, se le otorgó una pérdida de capacidad laboral del 36.1%.
Manifiesta la parte actora que, para la fecha de los hechos, la señora LUCERO ORTIZ ARROYO devengaba 1 SMLMV.
Manifiesta la parte actora que, para la fecha de los hechos el señor Norman Luna devengaba 1 SMLMV.</t>
  </si>
  <si>
    <t>Asegurado</t>
  </si>
  <si>
    <t>AURA GRACIELA BETANCOURT RODRIGUEZ</t>
  </si>
  <si>
    <t>Nit Asegurado</t>
  </si>
  <si>
    <t>N/A</t>
  </si>
  <si>
    <t>Placa vehículo asegurado (si aplica)</t>
  </si>
  <si>
    <t>ZYL545</t>
  </si>
  <si>
    <t>No. Póliza vinculada</t>
  </si>
  <si>
    <t>022897048/0</t>
  </si>
  <si>
    <t>Fecha de asignación</t>
  </si>
  <si>
    <t>24 DE OCTUBRE DE 2023</t>
  </si>
  <si>
    <t>Fecha de notificación</t>
  </si>
  <si>
    <t>27 DE NOVIEMBRE DE 2023</t>
  </si>
  <si>
    <r>
      <t xml:space="preserve">Fecha de contestacion 
*Recomendación: </t>
    </r>
    <r>
      <rPr>
        <sz val="11"/>
        <color theme="1"/>
        <rFont val="Calibri"/>
        <family val="2"/>
        <scheme val="minor"/>
      </rPr>
      <t>Fecha máxima para contestar la demanda acorde a lo estupulado en la norma.</t>
    </r>
  </si>
  <si>
    <t>17 DE ENERO DE 2024</t>
  </si>
  <si>
    <t>REMISION DE ANTECEDENTES - ABOGADO INTERNO-</t>
  </si>
  <si>
    <t>SINIESTRO - APLICATIVO</t>
  </si>
  <si>
    <t>126412882-APJ32017</t>
  </si>
  <si>
    <t>INTERVINIENTE</t>
  </si>
  <si>
    <t>PÓLIZA</t>
  </si>
  <si>
    <t>22897048/0</t>
  </si>
  <si>
    <t>AMPARO A AFECTAR</t>
  </si>
  <si>
    <t>VALOR ASEGURADO</t>
  </si>
  <si>
    <t>DEDUCIBLE</t>
  </si>
  <si>
    <t>MODALIDAD</t>
  </si>
  <si>
    <t>OCURRENCIA</t>
  </si>
  <si>
    <t xml:space="preserve">VIGENCIA </t>
  </si>
  <si>
    <t>l 01/06/2022 hasta las 24:00 horas del 31/05/2023</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</si>
  <si>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</si>
  <si>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</si>
  <si>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</si>
  <si>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</si>
  <si>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</si>
  <si>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</si>
  <si>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</si>
  <si>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</si>
  <si>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</si>
  <si>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</si>
  <si>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</si>
  <si>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</si>
  <si>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</si>
  <si>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</si>
  <si>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</si>
  <si>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</si>
  <si>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</si>
  <si>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</si>
  <si>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</si>
  <si>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</si>
  <si>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</si>
  <si>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</si>
  <si>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</si>
  <si>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</si>
  <si>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</si>
  <si>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</si>
  <si>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</si>
  <si>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</si>
  <si>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</si>
  <si>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</si>
  <si>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</si>
  <si>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</si>
  <si>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</si>
  <si>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</si>
  <si>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</si>
  <si>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Se debe liquidar las dos victimas por aparte e indicar cuanto es la contingencia de cada uno y la posible reserva.</t>
  </si>
  <si>
    <t>INFORME INICIAL-ABOGADO EXTERNO-</t>
  </si>
  <si>
    <t xml:space="preserve">AURA GRACIELA BETANCOURT RODRIGUEZ (propietaria vehículo) - JAVIER ALEXIS GONGORA BETANCOURT (conductor vehículo) - ALLIANZ SEGUROS SA </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</si>
  <si>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</si>
  <si>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</si>
  <si>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</si>
  <si>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</si>
  <si>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</si>
  <si>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</si>
  <si>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</si>
  <si>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</si>
  <si>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</si>
  <si>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</si>
  <si>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</si>
  <si>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</si>
  <si>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</si>
  <si>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</si>
  <si>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</si>
  <si>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</si>
  <si>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</si>
  <si>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</si>
  <si>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</si>
  <si>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</si>
  <si>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</si>
  <si>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</si>
  <si>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</si>
  <si>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</si>
  <si>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</si>
  <si>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</si>
  <si>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</si>
  <si>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</si>
  <si>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</si>
  <si>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</si>
  <si>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</si>
  <si>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</si>
  <si>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</si>
  <si>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</si>
  <si>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</si>
  <si>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</si>
  <si>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</si>
  <si>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</si>
  <si>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LLAMADA EN GARANTIA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</si>
  <si>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</si>
  <si>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</si>
  <si>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</si>
  <si>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</si>
  <si>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</si>
  <si>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</si>
  <si>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</si>
  <si>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</si>
  <si>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</si>
  <si>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</si>
  <si>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</si>
  <si>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</si>
  <si>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</si>
  <si>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</si>
  <si>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</si>
  <si>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</si>
  <si>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PROPIO</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</si>
  <si>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</si>
  <si>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</si>
  <si>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</si>
  <si>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</si>
  <si>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</si>
  <si>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</si>
  <si>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</si>
  <si>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</si>
  <si>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</si>
  <si>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</si>
  <si>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</si>
  <si>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</si>
  <si>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</si>
  <si>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</si>
  <si>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</si>
  <si>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</si>
  <si>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</si>
  <si>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</si>
  <si>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</si>
  <si>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</si>
  <si>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Como liquidación objetiva de perjuicios se tiene la suma de $ 185.414.858, valor al que se llegó de la siguiente manera:
Daño moral: se reconoce la suma total de $ 70.000.000. Suma dividida así: (i) Para la víctima directa, señora Lucero Ortiz Arroyo, la suma de $ 30.000.000; (ii) Para su padre Leoncio Justiciano Ortiz Quiñonez la suma de $ 20.000.000; (iii) Para su hermana Luisa Ceila Ortiz Arroyo y su abuela Luisa Amalia Quiñones de Ortiz la suma de $ 10.000.000 para cada una.  
Se llegó a tal liquidación teniendo en cuenta que: (i) Obra en el expediente un dictamen de pérdida de capacidad laboral emitido por el médico Segundo Arturo Morán Montezuma, que arrojó una PCL del 32 %, en el que se observa trastorno de estrés postraumático, fractura de rama isquiopúbica derecha, fractura de cadera y cicatrices en piel; (ii) La historia clínica aportada refleja igualmente las lesiones padecidas por la demandante. 
El anterior valor tomando como referencia la sentencia SC5885-2016, 06/05/2016 de la Corte Suprema de Justicia, en la que reconoció la suma de $ 15.000.000 a favor de la víctima directa a causa de la perturbación psíquica, deformidad física permanente y pérdida de su capacidad laboral en un 20.65 %, generadas por la colisión entre vehículo de servicio público y la motocicleta que aquella conducía.
Daño a la vida de relación: se reconoce la suma de $ 30.000.000 a favor de la víctima directa, señora Lucero Ortiz Arroyo. Lo anterior teniendo en cuenta que: (i) Obra en el expediente un dictamen de pérdida de capacidad laboral emitido por el médico Segundo Arturo Morán Montezuma, que arrojó una PCL del 32 %, en el que se observa trastorno de estrés postraumático, fractura de rama isquiopúbica derecha, fractura de cadera y cicatrices en piel; (ii) La historia clínica aportada refleja igualmente las lesiones padecidas por la demandante. 
El anterior valor tomando como referencia la sentencia SC5885-2016, 06/05/2016 de la Corte Suprema de Justicia, en la que reconoció la suma de $ 20.000.000 a favor de la víctima directa a causa de la perturbación psíquica, deformidad física permanente y pérdida de su capacidad laboral en un 20.65 %, generadas por la colisión entre vehículo de servicio público y la motocicleta que aquella conducía.
Lucro cesante: se reconoce la suma de $ 85.414.858 a favor de la víctima directa, señora Lucero Ortiz Arroyo. Por concepto de lucro cesante consolidado arrojó la suma de $ 3.687.759 y por concepto de lucro cesante futuro arrojó la suma de $ 81.727.099. Lo anterior, teniendo como datos para la liquidación los siguientes: (i) PCL del 32 %; (ii) Salario mínimo de la fecha de la liquidación (2024); (iii) No se sumó el 25 % de factor prestacional; (iv) Edad de la lesionada al momento del accidente (31 años); (v) ocurrencia del accidente (1 de mayo de 2023); (vi) fecha de la liquidación (22 de enero de 2024).   
Deducible: para el amparo de “Responsabilidad Civil Extracontractual” no se pactó deducible. 
Valor de la contingencia: el valor de la liquidación objetiva ($ 185.414.858) es menor al valor asegurado de la póliza para el amparo de “Responsabilidad Civil Extracontractual” ($ 4.000.000.000), por lo tanto, se toma el menor valor, para un total del valor de exposición de la compañía de $ 185.414.858</t>
  </si>
  <si>
    <t>La contingencia se califica como EVENTUAL toda vez que pese a que la Póliza de Automóviles Individual Livianos Particulares No. 022897048/0 presta cobertura material y temporal, y que además la responsabilidad del asegurado está plenamente acreditada, en este momento procesal no se ha acreditado que la demandante estuvo involucrada en el accidente de tránsito. 
Lo primero que debe indicarse es que el contrato de seguro presta cobertura temporal, puesto que los hechos ocurrieron el 1 de mayo de 2023 y la vigencia de la póliza comprendía desde el 1 de junio de 2022 al 31 de mayo de 2023, en modalidad ocurrencia, es decir, los hechos tuvieron lugar dentro de su vigencia. Aunado a ello, presta cobertura material, en tanto que la mismo ampara la responsabilidad civil extracontractual en que, de acuerdo con la Ley, incurra el asegurado o conductor autorizado, pretensión que se endilga al asegurado. 
Lo anteriormente esgrimido debe ser analizado de manera conjunta con el estudio de la responsabilidad del asegurado, toda vez que la misma está plenamente acreditada, por las siguientes razones: (i) El IPAT establece dos hipótesis, la 114 “Embriaguez aparente. Cuando se observa ingestión de alcohol” y 116 “Exceso de velocidad. Conducir a velocidad mayor de la permitida, según el servicio y sitio del accidente” atribuibles al conductor del vehículo asegurado; (ii) El conductor y las pasajeras del vehículo asegurado se negaron a practicarse prueba de alcoholemia, por lo que fue ordenada por un juez de control de garantías y fue practicada por medicina legal, la cual arrojó positivo y grado I en la prueba de alcoholemia para el conductor del vehículo asegurado, señor Javier Alexis Góngora Betancourt; (iii) En un interrogatorio que le hicieron a la señora Consuelo Alejandra Mina Riascos, ocupand del vehículo asegurado, indicó que el conductor del vehículo asegurado era el señor Javier Alexis Góngora Betancourt y que en efecto había ingerido alcohol en una fiesta en la que estaban antes del accidente; (iv) En el expediente se aportó el documento de formato de sitio de Allianz Seguros S.A., donde se observa que el concepto del abogado es  embriaguez y exceso de velocidad por parte del asegurado; (v) Se cuenta con el RAT No. 230533461 elaborado por IRS VIAL y contratado por Allianz Seguros S.A. el cual concluye que la causa del accidente obedece a que el conductor asegurado se desplazaba entre 56 y 72 km/h en una zona cuyo límite era de 30 km/h y, además, bajo los efectos del alcohol;  (vii) El proceso penal con NUNC 528356000538202395178 está activo; (vii) No existe ningún medio de prueba que permita concluir, así sea sumariamente, que el accidente fue responsabilidad del conductor de la motocicleta en la que se presuntamnete se desplazaba la demandante, o al menos que hubo una concurrencia de culpas. La conducción de vehículos ha sido catalogada como una actividad peligrosa de acuerdo al artículo 2356 del Código Civil, es decir, la culpa de la persona que causó el hecho dañoso se presume y, por lo tanto, sólo puede exonerarse de responsabilidad demostrando una causa extraña. Sin embargo, dentro del caso de marras no se observa configurada una causa extraña, esto es, fuerza mayor, hecho de un tercero o hecho exclusivo de la víctima. Por este motivo dado que estamos ante una actividad peligrosa sin una causa extraña que exonere la responsabilidad, es jurídicamente aceptado llegar a la conclusión de que la responsabilidad del vehículo asegurado está acreditada.
Sin embargo, con los medios de prueba obrantes en el expediente, no es posible acreditar que la demandante estuviera involucrada en el referido accidente de tránsito, pues: (i) Ninguno de los documentos suscritos por las autoridades que conocieron del accidente, esto es, IPAT, informes ejecutivos, acta de inspección a lugares, ni las entrevistas se relaciona a la demandante; (ii) De acuerdo al IPAT, el accidente de tránsito ocurrió a las 7:33 a. m., pero de acuerdo a la historia clínica aportada al plenario, la demandante ingresó a la institución médica a las 6:45 a. m., evidenciándose una incongruencia; (iii) Se observa en la historia clínica que la hora del triage de la demandante fue a las 10:00 a. m., es decir, más de dos horas posteriores al accidente cuando se supone que inmediatamente llevaron a los heridos por atención médica; (iv) Los ciudadanos que se encontraban en el lugar del accidente habían socorrido a los heridos llevándolos al hospital de Puente del Medio y la historia clínica que aporta el demandante es del Hospital de San Andrés de Tumaco. Sin embargo, esta situación puede cambiar con el descorre de las excepciones, el interrogatorio de parte o la práctica de las pruebas, por lo que en este momento la contingencia es eventual.   
Todo lo anterior sin perjuicio del carácter contingente del proceso.</t>
  </si>
  <si>
    <t>EXCEPCIONES FRENTE AL FONDO DEL ASUNTO
1. INEXISTENCIA DE MEDIOS DE PRUEBA QUE PERMITAN CORROBORAR QUE LA DEMANDANTE ESTUVO INVOLUCRADA EN LOS HECHOS DEL 1 DE MAYO DE 2023
2. INEXISTENCIA DE MEDIOS DE PRUEBA QUE PERMITAN ENDILGAR RESPONSABILIDAD CIVIL EN CABEZA DE LOS DEMANDADOS
3. INEXISTENCIA DE RESPONSABILIDAD POR LA NO ACREDITACIÓN DEL NEXO CAUSAL
4. CONFIGURACIÓN DE UN EXIMENTE DE RESPONSABILIDAD POR CONFIGURACIÓN DE UNA CAUSA EXTRAÑA – HECHO DE UN TERCERO
5. EL RÉGIMEN DE RESPONSABILIDAD APLICABLE A ESTE PARTICULAR ES EL DE LA CULPA PROBADA 
6. SUBSIDIARIA: REDUCCIÓN DE LA EVENTUAL INDEMNIZACIÓN COMO CONSECUENCIA DE LA INCIDENCIA DE LA CONDUCTA DEL SEÑOR NORMAN LUNA ESTACIO EN LA PRODUCCIÓN DEL DAÑO 
EXCEPCIONES FRENTE A LAS PRETENSIONES INDEMNIZATORIAS INVOCADAS EN LA DEMANDA
7. TASACIÓN INDEBIDA E INJUSTIFICADA DE LOS SUPUESTOS PERJUICIOS MORALES PRETENDIDOS POR LOS DEMANDANTES
8. IMPROCEDENCIA DEL RECONOCIMIENTO DEL SUPUESTO DAÑO A LA VIDA DE RELACIÓN, ASÍ COMO SU CUANTIFICACIÓN INDEBIDA E INJUSTIFICADA Y PRETENDIDA POR LA SEÑORA LUCERO ORTIZ ARROYO
9. IMPROCEDENCIA, FALTA DE MEDIO DE PRUEBA E INDEBIDA CUANTIFICACIÓN DE LOS PERJUICIOS MATERIALES EN LA MODALIDAD DE LUCRO CESANTE
EXCEPCIONES DE FONDO FRENTE AL CONTRATO DE SEGURO
10. INEXISTENCIA DE OBLIGACIÓN DE INDEMNIZAR A CARGO DE ALLIANZ SEGUROS S.A. POR LA NO REALIZACIÓN DEL RIESGO ASEGURADO NI LA CUANTÍA DE LA PÉRDIDA EN LOS TÉRMINOS DEL ARTÍCULO 1077 DEL C.CO.
11. RIESGOS EXPRESAMENTE EXCLUIDOS EN LA PÓLIZA No. 022897048/0
12. INEXISTENCIA DE SOLIDARIDAD ENTRE ALLIANZ SEGUROS S.A. Y LOS DEMÁS DEMANDADOS
13. EL SEGURO CONTENIDO EN LA PÓLIZA No. 022897048/0 ES DE CARÁCTER MERAMENTE INDEMNIZATORIO
14. EN CUALQUIER CASO, DE NINGUNA FORMA SE PODRÁ EXCEDER EL LÍMITE DEL VALOR ASEGURADO EN LA PÓLIZA No. 022897048/0
15. DISPONIBILIDAD DEL VALOR ASEGURADO
16. GENÉRICA O INNOMINADA Y OTRAS
EXCEPCIONES DE FONDO FRENTE AL LLAMAMIENTO
1. INEXISTENCIA DE OBLIGACIÓN INDEMNIZATORIA POR CUANTO NO SE HA REALIZADO EL RIESGO ASEGURADO EN LA PÓLIZA 022897048/0, EN LO QUE RESPECTA AL AMPARO DE RESPONSABILIDAD CIVIL EXTRACONTRACTUAL
2. RIESGOS EXPRESAMENTE EXCLUIDOS EN LA PÓLIZA No. 022897048/0
3. EL SEGURO CONTENIDO EN LA PÓLIZA No. 022897048/0 ES DE CARÁCTER MERAMENTE INDEMNIZATORIO
4. INEXISTENCIA DE SOLIDARIDAD ENTRE ALLIANZ SEGUROS S.A. Y LOS DEMÁS DEMANDADOS
5. EN CUALQUIER CASO, DE NINGUNA FORMA SE PODRÁ EXCEDER EL LÍMITE DEL VALOR ASEGURADO EN LA PÓLIZA No. 022897048/0
6. DISPONIBILIDAD DEL VALOR ASEGURADO
7. GENÉRICA O INNOMINADA Y OTRAS</t>
  </si>
  <si>
    <t xml:space="preserve">LUCERO ORTIZ ARROYO (lesionada) </t>
  </si>
  <si>
    <t>TUMACO (NARIÑO) -no se especifica dirección exacta-</t>
  </si>
  <si>
    <t>SOLTERA</t>
  </si>
  <si>
    <t>LUCERO ORTIZ ARROYO (VICTIMA DIRECTA), LEONCIO ORTIZ (PAPÁ), LUISA ORTIZ ARROYO (HERMANA), LUISA QUIÑONES (ABUELA)</t>
  </si>
  <si>
    <t>LUCERO ORTIZ ARROYO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</si>
</sst>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wrapText="1"/>
    </xf>
    <xf numFmtId="0" fontId="7" fillId="0" borderId="2" xfId="3" applyBorder="1" applyAlignment="1">
      <alignment horizontal="justify" vertical="top" wrapText="1"/>
    </xf>
    <xf numFmtId="0" fontId="7" fillId="0" borderId="3" xfId="3" applyBorder="1" applyAlignment="1">
      <alignment horizontal="justify" vertical="top" wrapText="1"/>
    </xf>
    <xf numFmtId="0" fontId="0" fillId="0" borderId="1" xfId="0" applyBorder="1" applyAlignment="1">
      <alignment horizontal="justify" vertical="top"/>
    </xf>
    <xf numFmtId="0" fontId="0" fillId="7" borderId="1"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5668921</xdr:colOff>
      <xdr:row>82</xdr:row>
      <xdr:rowOff>181825</xdr:rowOff>
    </xdr:to>
    <xdr:pic>
      <xdr:nvPicPr>
        <xdr:cNvPr id="2" name="Imagen 1">
          <a:extLst>
            <a:ext uri="{FF2B5EF4-FFF2-40B4-BE49-F238E27FC236}">
              <a16:creationId xmlns:a16="http://schemas.microsoft.com/office/drawing/2014/main" id="{60B8F8EB-D929-0A73-7F9E-81C32E3C71FE}"/>
            </a:ext>
          </a:extLst>
        </xdr:cNvPr>
        <xdr:cNvPicPr>
          <a:picLocks noChangeAspect="1"/>
        </xdr:cNvPicPr>
      </xdr:nvPicPr>
      <xdr:blipFill>
        <a:blip xmlns:r="http://schemas.openxmlformats.org/officeDocument/2006/relationships" r:embed="rId1"/>
        <a:stretch>
          <a:fillRect/>
        </a:stretch>
      </xdr:blipFill>
      <xdr:spPr>
        <a:xfrm>
          <a:off x="0" y="9772650"/>
          <a:ext cx="11079121" cy="6087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una.norman@hotmail.com" TargetMode="External"/><Relationship Id="rId1" Type="http://schemas.openxmlformats.org/officeDocument/2006/relationships/hyperlink" Target="mailto:luna.norman@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6"/>
  <sheetViews>
    <sheetView topLeftCell="A40" zoomScale="115" zoomScaleNormal="115" workbookViewId="0">
      <selection activeCell="B35" sqref="B35:C35"/>
    </sheetView>
  </sheetViews>
  <sheetFormatPr baseColWidth="10" defaultColWidth="0" defaultRowHeight="15" x14ac:dyDescent="0.2"/>
  <cols>
    <col min="1" max="1" width="53.5" style="8" customWidth="1"/>
    <col min="2" max="2" width="55.33203125" style="8" customWidth="1"/>
    <col min="3" max="3" width="19.33203125" style="8" customWidth="1"/>
    <col min="4" max="16384" width="11.5" style="2" hidden="1"/>
  </cols>
  <sheetData>
    <row r="1" spans="1:3" ht="19" x14ac:dyDescent="0.2">
      <c r="A1" s="56" t="s">
        <v>0</v>
      </c>
      <c r="B1" s="56"/>
      <c r="C1" s="56"/>
    </row>
    <row r="2" spans="1:3" ht="16" x14ac:dyDescent="0.2">
      <c r="A2" s="5" t="s">
        <v>1</v>
      </c>
      <c r="B2" s="61" t="s">
        <v>2</v>
      </c>
      <c r="C2" s="62"/>
    </row>
    <row r="3" spans="1:3" ht="16" x14ac:dyDescent="0.2">
      <c r="A3" s="5" t="s">
        <v>3</v>
      </c>
      <c r="B3" s="57" t="s">
        <v>4</v>
      </c>
      <c r="C3" s="58"/>
    </row>
    <row r="4" spans="1:3" ht="16" x14ac:dyDescent="0.2">
      <c r="A4" s="5" t="s">
        <v>5</v>
      </c>
      <c r="B4" s="57" t="s">
        <v>6</v>
      </c>
      <c r="C4" s="58"/>
    </row>
    <row r="5" spans="1:3" ht="21.5" customHeight="1" x14ac:dyDescent="0.2">
      <c r="A5" s="5" t="s">
        <v>5</v>
      </c>
      <c r="B5" s="57" t="s">
        <v>7</v>
      </c>
      <c r="C5" s="58"/>
    </row>
    <row r="6" spans="1:3" ht="20" customHeight="1" x14ac:dyDescent="0.2">
      <c r="A6" s="5" t="s">
        <v>5</v>
      </c>
      <c r="B6" s="43" t="s">
        <v>8</v>
      </c>
      <c r="C6" s="44"/>
    </row>
    <row r="7" spans="1:3" ht="23.5" customHeight="1" x14ac:dyDescent="0.2">
      <c r="A7" s="5" t="s">
        <v>9</v>
      </c>
      <c r="B7" s="43" t="s">
        <v>10</v>
      </c>
      <c r="C7" s="44"/>
    </row>
    <row r="8" spans="1:3" ht="23.5" customHeight="1" x14ac:dyDescent="0.2">
      <c r="A8" s="5" t="s">
        <v>9</v>
      </c>
      <c r="B8" s="43" t="s">
        <v>11</v>
      </c>
      <c r="C8" s="44"/>
    </row>
    <row r="9" spans="1:3" ht="23.5" customHeight="1" x14ac:dyDescent="0.2">
      <c r="A9" s="5" t="s">
        <v>9</v>
      </c>
      <c r="B9" s="43" t="s">
        <v>12</v>
      </c>
      <c r="C9" s="44"/>
    </row>
    <row r="10" spans="1:3" ht="23.5" customHeight="1" x14ac:dyDescent="0.2">
      <c r="A10" s="5" t="s">
        <v>9</v>
      </c>
      <c r="B10" s="43" t="s">
        <v>13</v>
      </c>
      <c r="C10" s="44"/>
    </row>
    <row r="11" spans="1:3" ht="16" x14ac:dyDescent="0.2">
      <c r="A11" s="5" t="s">
        <v>14</v>
      </c>
      <c r="B11" s="48" t="s">
        <v>153</v>
      </c>
      <c r="C11" s="48"/>
    </row>
    <row r="12" spans="1:3" ht="16" x14ac:dyDescent="0.2">
      <c r="A12" s="27" t="s">
        <v>16</v>
      </c>
      <c r="B12" s="57" t="s">
        <v>17</v>
      </c>
      <c r="C12" s="58"/>
    </row>
    <row r="13" spans="1:3" ht="31.25" customHeight="1" x14ac:dyDescent="0.2">
      <c r="A13" s="27" t="s">
        <v>18</v>
      </c>
      <c r="B13" s="48" t="s">
        <v>194</v>
      </c>
      <c r="C13" s="48"/>
    </row>
    <row r="14" spans="1:3" ht="16" x14ac:dyDescent="0.2">
      <c r="A14" s="27" t="s">
        <v>20</v>
      </c>
      <c r="B14" s="64" t="s">
        <v>21</v>
      </c>
      <c r="C14" s="48"/>
    </row>
    <row r="15" spans="1:3" ht="16" x14ac:dyDescent="0.2">
      <c r="A15" s="27" t="s">
        <v>22</v>
      </c>
      <c r="B15" s="45" t="s">
        <v>195</v>
      </c>
      <c r="C15" s="45"/>
    </row>
    <row r="16" spans="1:3" ht="30" customHeight="1" x14ac:dyDescent="0.2">
      <c r="A16" s="28" t="s">
        <v>23</v>
      </c>
      <c r="B16" s="45" t="s">
        <v>24</v>
      </c>
      <c r="C16" s="45"/>
    </row>
    <row r="17" spans="1:3" ht="30" customHeight="1" x14ac:dyDescent="0.2">
      <c r="A17" s="5" t="s">
        <v>25</v>
      </c>
      <c r="B17" s="46" t="s">
        <v>26</v>
      </c>
      <c r="C17" s="47"/>
    </row>
    <row r="18" spans="1:3" ht="30" customHeight="1" x14ac:dyDescent="0.2">
      <c r="A18" s="5" t="s">
        <v>25</v>
      </c>
      <c r="B18" s="52" t="s">
        <v>27</v>
      </c>
      <c r="C18" s="45"/>
    </row>
    <row r="19" spans="1:3" ht="16" x14ac:dyDescent="0.2">
      <c r="A19" s="5" t="s">
        <v>28</v>
      </c>
      <c r="B19" s="48" t="s">
        <v>196</v>
      </c>
      <c r="C19" s="48"/>
    </row>
    <row r="20" spans="1:3" ht="16" x14ac:dyDescent="0.2">
      <c r="A20" s="5" t="s">
        <v>29</v>
      </c>
      <c r="B20" s="53" t="s">
        <v>30</v>
      </c>
      <c r="C20" s="48"/>
    </row>
    <row r="21" spans="1:3" ht="16" x14ac:dyDescent="0.2">
      <c r="A21" s="5" t="s">
        <v>31</v>
      </c>
      <c r="B21" s="48">
        <v>31</v>
      </c>
      <c r="C21" s="48"/>
    </row>
    <row r="22" spans="1:3" ht="16" x14ac:dyDescent="0.2">
      <c r="A22" s="5" t="s">
        <v>32</v>
      </c>
      <c r="B22" s="48" t="s">
        <v>33</v>
      </c>
      <c r="C22" s="48"/>
    </row>
    <row r="23" spans="1:3" ht="15" customHeight="1" x14ac:dyDescent="0.2">
      <c r="A23" s="5" t="s">
        <v>34</v>
      </c>
      <c r="B23" s="45" t="s">
        <v>35</v>
      </c>
      <c r="C23" s="45"/>
    </row>
    <row r="24" spans="1:3" ht="16" x14ac:dyDescent="0.2">
      <c r="A24" s="5" t="s">
        <v>36</v>
      </c>
      <c r="B24" s="45" t="s">
        <v>37</v>
      </c>
      <c r="C24" s="45"/>
    </row>
    <row r="25" spans="1:3" ht="18.75" customHeight="1" x14ac:dyDescent="0.2">
      <c r="A25" s="5" t="s">
        <v>38</v>
      </c>
      <c r="B25" s="59">
        <v>1300000</v>
      </c>
      <c r="C25" s="60"/>
    </row>
    <row r="26" spans="1:3" ht="16" x14ac:dyDescent="0.2">
      <c r="A26" s="5" t="s">
        <v>39</v>
      </c>
      <c r="B26" s="48">
        <v>5</v>
      </c>
      <c r="C26" s="48"/>
    </row>
    <row r="27" spans="1:3" ht="17.25" customHeight="1" x14ac:dyDescent="0.2">
      <c r="A27" s="5" t="s">
        <v>40</v>
      </c>
      <c r="B27" s="45" t="s">
        <v>41</v>
      </c>
      <c r="C27" s="45"/>
    </row>
    <row r="28" spans="1:3" ht="16" x14ac:dyDescent="0.2">
      <c r="A28" s="27" t="s">
        <v>42</v>
      </c>
      <c r="B28" s="50" t="s">
        <v>43</v>
      </c>
      <c r="C28" s="50"/>
    </row>
    <row r="29" spans="1:3" ht="16" x14ac:dyDescent="0.2">
      <c r="A29" s="27" t="s">
        <v>44</v>
      </c>
      <c r="B29" s="51" t="s">
        <v>45</v>
      </c>
      <c r="C29" s="50"/>
    </row>
    <row r="30" spans="1:3" ht="16" x14ac:dyDescent="0.2">
      <c r="A30" s="27" t="s">
        <v>46</v>
      </c>
      <c r="B30" s="51" t="s">
        <v>47</v>
      </c>
      <c r="C30" s="50"/>
    </row>
    <row r="31" spans="1:3" x14ac:dyDescent="0.2">
      <c r="A31" s="63" t="s">
        <v>48</v>
      </c>
      <c r="B31" s="50" t="s">
        <v>49</v>
      </c>
      <c r="C31" s="49"/>
    </row>
    <row r="32" spans="1:3" x14ac:dyDescent="0.2">
      <c r="A32" s="63"/>
      <c r="B32" s="49"/>
      <c r="C32" s="49"/>
    </row>
    <row r="33" spans="1:3" ht="100.5" customHeight="1" x14ac:dyDescent="0.2">
      <c r="A33" s="63"/>
      <c r="B33" s="49"/>
      <c r="C33" s="49"/>
    </row>
    <row r="34" spans="1:3" ht="16" x14ac:dyDescent="0.2">
      <c r="A34" s="27" t="s">
        <v>50</v>
      </c>
      <c r="B34" s="49" t="s">
        <v>51</v>
      </c>
      <c r="C34" s="49"/>
    </row>
    <row r="35" spans="1:3" ht="16" x14ac:dyDescent="0.2">
      <c r="A35" s="27" t="s">
        <v>52</v>
      </c>
      <c r="B35" s="49" t="s">
        <v>53</v>
      </c>
      <c r="C35" s="49"/>
    </row>
    <row r="36" spans="1:3" ht="16" x14ac:dyDescent="0.2">
      <c r="A36" s="27" t="s">
        <v>54</v>
      </c>
      <c r="B36" s="49" t="s">
        <v>55</v>
      </c>
      <c r="C36" s="49"/>
    </row>
    <row r="37" spans="1:3" ht="16" x14ac:dyDescent="0.2">
      <c r="A37" s="27" t="s">
        <v>56</v>
      </c>
      <c r="B37" s="49" t="s">
        <v>57</v>
      </c>
      <c r="C37" s="49"/>
    </row>
    <row r="38" spans="1:3" ht="16" x14ac:dyDescent="0.2">
      <c r="A38" s="27" t="s">
        <v>58</v>
      </c>
      <c r="B38" s="54" t="s">
        <v>59</v>
      </c>
      <c r="C38" s="55"/>
    </row>
    <row r="39" spans="1:3" ht="16" x14ac:dyDescent="0.2">
      <c r="A39" s="5" t="s">
        <v>60</v>
      </c>
      <c r="B39" s="53" t="s">
        <v>61</v>
      </c>
      <c r="C39" s="53"/>
    </row>
    <row r="40" spans="1:3" ht="48" x14ac:dyDescent="0.2">
      <c r="A40" s="5" t="s">
        <v>62</v>
      </c>
      <c r="B40" s="53" t="s">
        <v>63</v>
      </c>
      <c r="C40" s="48"/>
    </row>
    <row r="43" spans="1:3" ht="15" customHeight="1" x14ac:dyDescent="0.2"/>
    <row r="44" spans="1:3" ht="15" customHeight="1" x14ac:dyDescent="0.2"/>
    <row r="51" spans="6:6" ht="15" customHeight="1" x14ac:dyDescent="0.2"/>
    <row r="56" spans="6:6" ht="18" customHeight="1" x14ac:dyDescent="0.2"/>
    <row r="59" spans="6:6" x14ac:dyDescent="0.2">
      <c r="F59" s="4"/>
    </row>
    <row r="60" spans="6:6" x14ac:dyDescent="0.2">
      <c r="F60" s="4"/>
    </row>
    <row r="61" spans="6:6" x14ac:dyDescent="0.2">
      <c r="F61" s="4"/>
    </row>
    <row r="72" ht="36" customHeight="1" x14ac:dyDescent="0.2"/>
    <row r="84" ht="33.75" customHeight="1" x14ac:dyDescent="0.2"/>
    <row r="85" ht="33.75" customHeight="1" x14ac:dyDescent="0.2"/>
    <row r="86" ht="33.75" customHeight="1" x14ac:dyDescent="0.2"/>
  </sheetData>
  <dataConsolidate/>
  <mergeCells count="39">
    <mergeCell ref="A31:A33"/>
    <mergeCell ref="B11:C11"/>
    <mergeCell ref="B13:C13"/>
    <mergeCell ref="B14:C14"/>
    <mergeCell ref="B15:C15"/>
    <mergeCell ref="B27:C27"/>
    <mergeCell ref="A1:C1"/>
    <mergeCell ref="B26:C26"/>
    <mergeCell ref="B23:C23"/>
    <mergeCell ref="B12:C12"/>
    <mergeCell ref="B24:C24"/>
    <mergeCell ref="B25:C25"/>
    <mergeCell ref="B2:C2"/>
    <mergeCell ref="B3:C3"/>
    <mergeCell ref="B4:C4"/>
    <mergeCell ref="B5:C5"/>
    <mergeCell ref="B20:C20"/>
    <mergeCell ref="B21:C21"/>
    <mergeCell ref="B22:C22"/>
    <mergeCell ref="B6:C6"/>
    <mergeCell ref="B7:C7"/>
    <mergeCell ref="B8:C8"/>
    <mergeCell ref="B40:C40"/>
    <mergeCell ref="B39:C39"/>
    <mergeCell ref="B37:C37"/>
    <mergeCell ref="B36:C36"/>
    <mergeCell ref="B35:C35"/>
    <mergeCell ref="B38:C38"/>
    <mergeCell ref="B9:C9"/>
    <mergeCell ref="B16:C16"/>
    <mergeCell ref="B17:C17"/>
    <mergeCell ref="B19:C19"/>
    <mergeCell ref="B34:C34"/>
    <mergeCell ref="B31:C33"/>
    <mergeCell ref="B30:C30"/>
    <mergeCell ref="B29:C29"/>
    <mergeCell ref="B28:C28"/>
    <mergeCell ref="B10:C10"/>
    <mergeCell ref="B18:C18"/>
  </mergeCells>
  <hyperlinks>
    <hyperlink ref="B17" r:id="rId1" display="luna.norman@hotmail.com" xr:uid="{00000000-0004-0000-0000-000000000000}"/>
    <hyperlink ref="B18" r:id="rId2" xr:uid="{00000000-0004-0000-0000-000001000000}"/>
  </hyperlinks>
  <pageMargins left="0.7" right="0.7" top="0.75" bottom="0.75" header="0.3" footer="0.3"/>
  <pageSetup orientation="portrait" r:id="rId3"/>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B23:C23</xm:sqref>
        </x14:dataValidation>
        <x14:dataValidation type="list" allowBlank="1" showInputMessage="1" showErrorMessage="1" xr:uid="{00000000-0002-0000-0000-000001000000}">
          <x14:formula1>
            <xm:f>Hoja2!$I$1:$I$7</xm:f>
          </x14:formula1>
          <xm:sqref>B27:C27</xm:sqref>
        </x14:dataValidation>
        <x14:dataValidation type="list" allowBlank="1" showInputMessage="1" showErrorMessage="1" xr:uid="{00000000-0002-0000-0000-000002000000}">
          <x14:formula1>
            <xm:f>Hoja2!$K$1:$K$2</xm:f>
          </x14:formula1>
          <xm:sqref>B11:C11</xm:sqref>
        </x14:dataValidation>
        <x14:dataValidation type="list" allowBlank="1" showInputMessage="1" showErrorMessage="1" xr:uid="{00000000-0002-0000-0000-000003000000}">
          <x14:formula1>
            <xm:f>Hoja2!$L$1:$L$13</xm:f>
          </x14:formula1>
          <xm:sqref>B12:C12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A52" sqref="A52"/>
    </sheetView>
  </sheetViews>
  <sheetFormatPr baseColWidth="10" defaultColWidth="0" defaultRowHeight="15" x14ac:dyDescent="0.2"/>
  <cols>
    <col min="1" max="1" width="49.6640625" customWidth="1"/>
    <col min="2" max="2" width="31.5" customWidth="1"/>
    <col min="3" max="3" width="90.33203125" customWidth="1"/>
    <col min="4" max="16384" width="11.5" hidden="1"/>
  </cols>
  <sheetData>
    <row r="1" spans="1:3" ht="19" x14ac:dyDescent="0.2">
      <c r="A1" s="65" t="s">
        <v>64</v>
      </c>
      <c r="B1" s="65"/>
      <c r="C1" s="65"/>
    </row>
    <row r="2" spans="1:3" ht="15.75" customHeight="1" x14ac:dyDescent="0.2">
      <c r="A2" s="20" t="s">
        <v>65</v>
      </c>
      <c r="B2" s="66" t="s">
        <v>66</v>
      </c>
      <c r="C2" s="67"/>
    </row>
    <row r="3" spans="1:3" s="2" customFormat="1" ht="16" x14ac:dyDescent="0.2">
      <c r="A3" s="5" t="s">
        <v>1</v>
      </c>
      <c r="B3" s="48" t="str">
        <f>'AUTOS  NOTA 322'!B2:C2</f>
        <v>528353103002-2023-00103-00 acumulado al 528353103002-2023-00083-00</v>
      </c>
      <c r="C3" s="48"/>
    </row>
    <row r="4" spans="1:3" s="2" customFormat="1" ht="16" x14ac:dyDescent="0.2">
      <c r="A4" s="5" t="s">
        <v>3</v>
      </c>
      <c r="B4" s="48" t="str">
        <f>'AUTOS  NOTA 322'!B3:C3</f>
        <v>SEGUNDO (02) CIVIL DEL CIRCUITO DE TUMACO - NARIÑO</v>
      </c>
      <c r="C4" s="48"/>
    </row>
    <row r="5" spans="1:3" s="2" customFormat="1" ht="16" x14ac:dyDescent="0.2">
      <c r="A5" s="5" t="s">
        <v>5</v>
      </c>
      <c r="B5" s="48" t="str">
        <f>'AUTOS  NOTA 322'!B4:C4</f>
        <v>AURA GRACIELA BETANCOURT RODRIGUEZ (propietaria vehículo)</v>
      </c>
      <c r="C5" s="48"/>
    </row>
    <row r="6" spans="1:3" s="2" customFormat="1" ht="16" x14ac:dyDescent="0.2">
      <c r="A6" s="5" t="s">
        <v>9</v>
      </c>
      <c r="B6" s="48" t="str">
        <f>'AUTOS  NOTA 322'!B5:C5</f>
        <v>JAVIER ALEXIS GONGORA BETANCOURT (conductor vehículo)</v>
      </c>
      <c r="C6" s="48"/>
    </row>
    <row r="7" spans="1:3" s="2" customFormat="1" ht="16" x14ac:dyDescent="0.2">
      <c r="A7" s="5" t="s">
        <v>14</v>
      </c>
      <c r="B7" s="48" t="str">
        <f>'AUTOS  NOTA 322'!B11:C11</f>
        <v>LLAMADA EN GARANTIA</v>
      </c>
      <c r="C7" s="48"/>
    </row>
    <row r="8" spans="1:3" s="2" customFormat="1" ht="16" x14ac:dyDescent="0.2">
      <c r="A8" s="30" t="s">
        <v>67</v>
      </c>
      <c r="B8" s="48" t="s">
        <v>19</v>
      </c>
      <c r="C8" s="48"/>
    </row>
    <row r="9" spans="1:3" ht="16" x14ac:dyDescent="0.2">
      <c r="A9" s="20" t="s">
        <v>68</v>
      </c>
      <c r="B9" s="48" t="s">
        <v>69</v>
      </c>
      <c r="C9" s="48"/>
    </row>
    <row r="10" spans="1:3" ht="16" x14ac:dyDescent="0.2">
      <c r="A10" s="20" t="s">
        <v>70</v>
      </c>
      <c r="B10" s="48" t="s">
        <v>17</v>
      </c>
      <c r="C10" s="48"/>
    </row>
    <row r="11" spans="1:3" ht="16" x14ac:dyDescent="0.2">
      <c r="A11" s="20" t="s">
        <v>71</v>
      </c>
      <c r="B11" s="80">
        <v>4000000000</v>
      </c>
      <c r="C11" s="81"/>
    </row>
    <row r="12" spans="1:3" ht="16" x14ac:dyDescent="0.2">
      <c r="A12" s="20" t="s">
        <v>72</v>
      </c>
      <c r="B12" s="80"/>
      <c r="C12" s="81"/>
    </row>
    <row r="13" spans="1:3" ht="16" x14ac:dyDescent="0.2">
      <c r="A13" s="20" t="s">
        <v>73</v>
      </c>
      <c r="B13" s="57" t="s">
        <v>74</v>
      </c>
      <c r="C13" s="58"/>
    </row>
    <row r="14" spans="1:3" ht="16" x14ac:dyDescent="0.2">
      <c r="A14" s="20" t="s">
        <v>75</v>
      </c>
      <c r="B14" s="45" t="s">
        <v>76</v>
      </c>
      <c r="C14" s="48"/>
    </row>
    <row r="15" spans="1:3" ht="16" x14ac:dyDescent="0.2">
      <c r="A15" s="20" t="s">
        <v>77</v>
      </c>
      <c r="B15" s="48" t="s">
        <v>78</v>
      </c>
      <c r="C15" s="48"/>
    </row>
    <row r="16" spans="1:3" ht="16" x14ac:dyDescent="0.2">
      <c r="A16" s="20" t="s">
        <v>79</v>
      </c>
      <c r="B16" s="48" t="s">
        <v>78</v>
      </c>
      <c r="C16" s="48"/>
    </row>
    <row r="17" spans="1:3" x14ac:dyDescent="0.2">
      <c r="A17" s="82" t="s">
        <v>80</v>
      </c>
      <c r="B17" s="48"/>
      <c r="C17" s="48"/>
    </row>
    <row r="18" spans="1:3" x14ac:dyDescent="0.2">
      <c r="A18" s="83"/>
      <c r="B18" s="10" t="s">
        <v>81</v>
      </c>
      <c r="C18" s="10" t="s">
        <v>82</v>
      </c>
    </row>
    <row r="19" spans="1:3" ht="16" x14ac:dyDescent="0.2">
      <c r="A19" s="83"/>
      <c r="B19" s="6" t="s">
        <v>83</v>
      </c>
      <c r="C19" s="6"/>
    </row>
    <row r="20" spans="1:3" x14ac:dyDescent="0.2">
      <c r="A20" s="83"/>
      <c r="B20" s="6"/>
      <c r="C20" s="6"/>
    </row>
    <row r="21" spans="1:3" x14ac:dyDescent="0.2">
      <c r="A21" s="84"/>
      <c r="B21" s="6"/>
      <c r="C21" s="6"/>
    </row>
    <row r="22" spans="1:3" ht="16" x14ac:dyDescent="0.2">
      <c r="A22" s="20" t="s">
        <v>84</v>
      </c>
      <c r="B22" s="48" t="s">
        <v>78</v>
      </c>
      <c r="C22" s="48"/>
    </row>
    <row r="23" spans="1:3" ht="16" x14ac:dyDescent="0.2">
      <c r="A23" s="20" t="s">
        <v>85</v>
      </c>
      <c r="B23" s="66" t="s">
        <v>78</v>
      </c>
      <c r="C23" s="67"/>
    </row>
    <row r="24" spans="1:3" ht="16" x14ac:dyDescent="0.2">
      <c r="A24" s="20" t="s">
        <v>86</v>
      </c>
      <c r="B24" s="48" t="s">
        <v>87</v>
      </c>
      <c r="C24" s="48"/>
    </row>
    <row r="25" spans="1:3" ht="16" x14ac:dyDescent="0.2">
      <c r="A25" s="20" t="s">
        <v>88</v>
      </c>
      <c r="B25" s="48" t="s">
        <v>78</v>
      </c>
      <c r="C25" s="48"/>
    </row>
    <row r="26" spans="1:3" ht="16" x14ac:dyDescent="0.2">
      <c r="A26" s="20" t="s">
        <v>89</v>
      </c>
      <c r="B26" s="48">
        <v>14500000</v>
      </c>
      <c r="C26" s="48"/>
    </row>
    <row r="27" spans="1:3" ht="16" x14ac:dyDescent="0.2">
      <c r="A27" s="19" t="s">
        <v>90</v>
      </c>
      <c r="B27" s="48"/>
      <c r="C27" s="48"/>
    </row>
    <row r="28" spans="1:3" x14ac:dyDescent="0.2">
      <c r="A28" s="68" t="s">
        <v>91</v>
      </c>
      <c r="B28" s="68"/>
      <c r="C28" s="68"/>
    </row>
    <row r="29" spans="1:3" ht="16" x14ac:dyDescent="0.2">
      <c r="A29" s="78" t="s">
        <v>92</v>
      </c>
      <c r="B29" s="79"/>
      <c r="C29" s="11" t="s">
        <v>93</v>
      </c>
    </row>
    <row r="30" spans="1:3" ht="16" x14ac:dyDescent="0.2">
      <c r="A30" s="78" t="s">
        <v>94</v>
      </c>
      <c r="B30" s="79"/>
      <c r="C30" s="11" t="s">
        <v>93</v>
      </c>
    </row>
    <row r="31" spans="1:3" ht="16" x14ac:dyDescent="0.2">
      <c r="A31" s="78" t="s">
        <v>95</v>
      </c>
      <c r="B31" s="79"/>
      <c r="C31" s="12" t="s">
        <v>93</v>
      </c>
    </row>
    <row r="32" spans="1:3" x14ac:dyDescent="0.2">
      <c r="A32" s="78" t="s">
        <v>96</v>
      </c>
      <c r="B32" s="79"/>
      <c r="C32" s="11"/>
    </row>
    <row r="33" spans="1:3" x14ac:dyDescent="0.2">
      <c r="A33" s="78" t="s">
        <v>97</v>
      </c>
      <c r="B33" s="79"/>
      <c r="C33" s="11"/>
    </row>
    <row r="34" spans="1:3" x14ac:dyDescent="0.2">
      <c r="A34" s="78" t="s">
        <v>98</v>
      </c>
      <c r="B34" s="79"/>
      <c r="C34" s="13"/>
    </row>
    <row r="35" spans="1:3" x14ac:dyDescent="0.2">
      <c r="A35" s="69" t="s">
        <v>99</v>
      </c>
      <c r="B35" s="70"/>
      <c r="C35" s="14"/>
    </row>
    <row r="36" spans="1:3" x14ac:dyDescent="0.2">
      <c r="A36" s="69" t="s">
        <v>100</v>
      </c>
      <c r="B36" s="70"/>
      <c r="C36" s="15"/>
    </row>
    <row r="37" spans="1:3" x14ac:dyDescent="0.2">
      <c r="A37" s="71" t="s">
        <v>101</v>
      </c>
      <c r="B37" s="72"/>
      <c r="C37" s="15"/>
    </row>
    <row r="38" spans="1:3" x14ac:dyDescent="0.2">
      <c r="A38" s="73"/>
      <c r="B38" s="74"/>
      <c r="C38" s="15"/>
    </row>
    <row r="39" spans="1:3" x14ac:dyDescent="0.2">
      <c r="A39" s="75"/>
      <c r="B39" s="76"/>
      <c r="C39" s="15"/>
    </row>
    <row r="40" spans="1:3" x14ac:dyDescent="0.2">
      <c r="A40" s="77" t="s">
        <v>102</v>
      </c>
      <c r="B40" s="77"/>
      <c r="C40" s="77"/>
    </row>
    <row r="41" spans="1:3" ht="16" x14ac:dyDescent="0.2">
      <c r="A41" s="17" t="s">
        <v>103</v>
      </c>
      <c r="B41" s="18"/>
      <c r="C41" s="15"/>
    </row>
    <row r="42" spans="1:3" x14ac:dyDescent="0.2">
      <c r="A42" s="69" t="s">
        <v>104</v>
      </c>
      <c r="B42" s="70"/>
      <c r="C42" s="15"/>
    </row>
    <row r="43" spans="1:3" x14ac:dyDescent="0.2">
      <c r="A43" s="69" t="s">
        <v>105</v>
      </c>
      <c r="B43" s="70"/>
      <c r="C43" s="15"/>
    </row>
    <row r="44" spans="1:3" ht="16" x14ac:dyDescent="0.2">
      <c r="A44" s="17" t="s">
        <v>106</v>
      </c>
      <c r="B44" s="18"/>
      <c r="C44" s="15"/>
    </row>
    <row r="45" spans="1:3" ht="16" x14ac:dyDescent="0.2">
      <c r="A45" s="17" t="s">
        <v>107</v>
      </c>
      <c r="B45" s="18"/>
      <c r="C45" s="15"/>
    </row>
    <row r="46" spans="1:3" x14ac:dyDescent="0.2">
      <c r="A46" s="69" t="s">
        <v>108</v>
      </c>
      <c r="B46" s="70"/>
      <c r="C46" s="15"/>
    </row>
    <row r="47" spans="1:3" ht="16" x14ac:dyDescent="0.2">
      <c r="A47" s="17" t="s">
        <v>109</v>
      </c>
      <c r="B47" s="16"/>
      <c r="C47" s="15"/>
    </row>
    <row r="48" spans="1:3" x14ac:dyDescent="0.2">
      <c r="A48" s="69" t="s">
        <v>110</v>
      </c>
      <c r="B48" s="70"/>
      <c r="C48" s="15"/>
    </row>
    <row r="49" spans="1:3" x14ac:dyDescent="0.2">
      <c r="A49" s="69" t="s">
        <v>111</v>
      </c>
      <c r="B49" s="70"/>
      <c r="C49" s="15"/>
    </row>
    <row r="50" spans="1:3" x14ac:dyDescent="0.2">
      <c r="A50" s="69" t="s">
        <v>101</v>
      </c>
      <c r="B50" s="70"/>
      <c r="C50" s="15" t="s">
        <v>112</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41" zoomScale="130" zoomScaleNormal="130" workbookViewId="0">
      <selection activeCell="B41" sqref="B41:C41"/>
    </sheetView>
  </sheetViews>
  <sheetFormatPr baseColWidth="10" defaultColWidth="0" defaultRowHeight="15" x14ac:dyDescent="0.2"/>
  <cols>
    <col min="1" max="1" width="41.6640625" customWidth="1"/>
    <col min="2" max="2" width="35.33203125" customWidth="1"/>
    <col min="3" max="3" width="54.6640625" customWidth="1"/>
    <col min="4" max="8" width="11.5" hidden="1" customWidth="1"/>
    <col min="9" max="9" width="12" hidden="1" customWidth="1"/>
    <col min="10" max="16384" width="11.5" hidden="1"/>
  </cols>
  <sheetData>
    <row r="1" spans="1:9" ht="19" x14ac:dyDescent="0.2">
      <c r="A1" s="65" t="s">
        <v>113</v>
      </c>
      <c r="B1" s="65"/>
      <c r="C1" s="65"/>
    </row>
    <row r="2" spans="1:9" ht="15" customHeight="1" x14ac:dyDescent="0.2">
      <c r="A2" s="34" t="s">
        <v>65</v>
      </c>
      <c r="B2" s="89" t="str">
        <f>'AUTOS NOTA 321'!B2:C2</f>
        <v>126412882-APJ32017</v>
      </c>
      <c r="C2" s="90"/>
    </row>
    <row r="3" spans="1:9" ht="16" x14ac:dyDescent="0.2">
      <c r="A3" s="35" t="s">
        <v>1</v>
      </c>
      <c r="B3" s="93" t="str">
        <f>'AUTOS  NOTA 322'!B2:C2</f>
        <v>528353103002-2023-00103-00 acumulado al 528353103002-2023-00083-00</v>
      </c>
      <c r="C3" s="93"/>
    </row>
    <row r="4" spans="1:9" ht="16" x14ac:dyDescent="0.2">
      <c r="A4" s="35" t="s">
        <v>3</v>
      </c>
      <c r="B4" s="93" t="str">
        <f>'AUTOS  NOTA 322'!B3:C3</f>
        <v>SEGUNDO (02) CIVIL DEL CIRCUITO DE TUMACO - NARIÑO</v>
      </c>
      <c r="C4" s="93"/>
    </row>
    <row r="5" spans="1:9" ht="16" x14ac:dyDescent="0.2">
      <c r="A5" s="35" t="s">
        <v>5</v>
      </c>
      <c r="B5" s="93" t="s">
        <v>114</v>
      </c>
      <c r="C5" s="93"/>
    </row>
    <row r="6" spans="1:9" ht="15" customHeight="1" x14ac:dyDescent="0.2">
      <c r="A6" s="35" t="s">
        <v>9</v>
      </c>
      <c r="B6" s="93" t="s">
        <v>197</v>
      </c>
      <c r="C6" s="93"/>
    </row>
    <row r="7" spans="1:9" ht="16" x14ac:dyDescent="0.2">
      <c r="A7" s="35" t="s">
        <v>14</v>
      </c>
      <c r="B7" s="93" t="str">
        <f>'AUTOS  NOTA 322'!B11:C11</f>
        <v>LLAMADA EN GARANTIA</v>
      </c>
      <c r="C7" s="93"/>
    </row>
    <row r="8" spans="1:9" ht="16" x14ac:dyDescent="0.2">
      <c r="A8" s="37" t="s">
        <v>67</v>
      </c>
      <c r="B8" s="93" t="s">
        <v>198</v>
      </c>
      <c r="C8" s="93"/>
    </row>
    <row r="9" spans="1:9" ht="32" x14ac:dyDescent="0.2">
      <c r="A9" s="35" t="s">
        <v>115</v>
      </c>
      <c r="B9" s="87">
        <f>SUM(C11,C12,C14,C15,C17)</f>
        <v>473205469</v>
      </c>
      <c r="C9" s="88"/>
    </row>
    <row r="10" spans="1:9" x14ac:dyDescent="0.2">
      <c r="A10" s="94" t="s">
        <v>116</v>
      </c>
      <c r="B10" s="91" t="s">
        <v>117</v>
      </c>
      <c r="C10" s="92"/>
    </row>
    <row r="11" spans="1:9" ht="16" x14ac:dyDescent="0.2">
      <c r="A11" s="94"/>
      <c r="B11" s="36" t="s">
        <v>118</v>
      </c>
      <c r="C11" s="31">
        <v>83205469</v>
      </c>
    </row>
    <row r="12" spans="1:9" ht="16" x14ac:dyDescent="0.2">
      <c r="A12" s="94"/>
      <c r="B12" s="36" t="s">
        <v>119</v>
      </c>
      <c r="C12" s="31"/>
    </row>
    <row r="13" spans="1:9" x14ac:dyDescent="0.2">
      <c r="A13" s="94"/>
      <c r="B13" s="91"/>
      <c r="C13" s="92"/>
    </row>
    <row r="14" spans="1:9" ht="16" x14ac:dyDescent="0.2">
      <c r="A14" s="94"/>
      <c r="B14" s="36" t="s">
        <v>120</v>
      </c>
      <c r="C14" s="39">
        <v>312000000</v>
      </c>
    </row>
    <row r="15" spans="1:9" ht="16" x14ac:dyDescent="0.2">
      <c r="A15" s="94"/>
      <c r="B15" s="36" t="s">
        <v>121</v>
      </c>
      <c r="C15" s="39">
        <v>78000000</v>
      </c>
      <c r="E15" t="s">
        <v>122</v>
      </c>
      <c r="F15" s="22">
        <v>0.7</v>
      </c>
    </row>
    <row r="16" spans="1:9" x14ac:dyDescent="0.2">
      <c r="A16" s="94"/>
      <c r="B16" s="91" t="s">
        <v>123</v>
      </c>
      <c r="C16" s="92"/>
      <c r="E16" t="s">
        <v>124</v>
      </c>
      <c r="F16" s="23">
        <v>0.3</v>
      </c>
      <c r="I16" s="25"/>
    </row>
    <row r="17" spans="1:9" x14ac:dyDescent="0.2">
      <c r="A17" s="94"/>
      <c r="B17" s="36"/>
      <c r="C17" s="40"/>
      <c r="F17" s="26"/>
      <c r="I17" s="25"/>
    </row>
    <row r="18" spans="1:9" ht="23.25" customHeight="1" x14ac:dyDescent="0.2">
      <c r="A18" s="38" t="s">
        <v>125</v>
      </c>
      <c r="B18" s="89" t="s">
        <v>124</v>
      </c>
      <c r="C18" s="90"/>
    </row>
    <row r="19" spans="1:9" ht="48" x14ac:dyDescent="0.2">
      <c r="A19" s="35" t="s">
        <v>126</v>
      </c>
      <c r="B19" s="101" t="s">
        <v>192</v>
      </c>
      <c r="C19" s="102"/>
    </row>
    <row r="20" spans="1:9" ht="15" customHeight="1" x14ac:dyDescent="0.2">
      <c r="A20" s="21" t="s">
        <v>127</v>
      </c>
      <c r="B20" s="98">
        <f>((C22+C23+C25+C26+C30+C28+C32+C34+C29+C33)-C37)*C36*C38</f>
        <v>185414858</v>
      </c>
      <c r="C20" s="98"/>
    </row>
    <row r="21" spans="1:9" ht="16" x14ac:dyDescent="0.2">
      <c r="A21" s="7" t="s">
        <v>128</v>
      </c>
      <c r="B21" s="103" t="s">
        <v>117</v>
      </c>
      <c r="C21" s="104"/>
    </row>
    <row r="22" spans="1:9" ht="16" x14ac:dyDescent="0.2">
      <c r="A22" s="85"/>
      <c r="B22" s="36" t="s">
        <v>118</v>
      </c>
      <c r="C22" s="31">
        <v>85414858</v>
      </c>
    </row>
    <row r="23" spans="1:9" ht="16" x14ac:dyDescent="0.2">
      <c r="A23" s="86"/>
      <c r="B23" s="36" t="s">
        <v>119</v>
      </c>
      <c r="C23" s="31">
        <v>0</v>
      </c>
    </row>
    <row r="24" spans="1:9" x14ac:dyDescent="0.2">
      <c r="A24" s="86"/>
      <c r="B24" s="91" t="s">
        <v>129</v>
      </c>
      <c r="C24" s="92"/>
    </row>
    <row r="25" spans="1:9" ht="16" x14ac:dyDescent="0.2">
      <c r="A25" s="86"/>
      <c r="B25" s="36" t="s">
        <v>120</v>
      </c>
      <c r="C25" s="31">
        <v>70000000</v>
      </c>
    </row>
    <row r="26" spans="1:9" ht="29" customHeight="1" x14ac:dyDescent="0.2">
      <c r="A26" s="86"/>
      <c r="B26" s="36" t="s">
        <v>130</v>
      </c>
      <c r="C26" s="31">
        <v>30000000</v>
      </c>
    </row>
    <row r="27" spans="1:9" x14ac:dyDescent="0.2">
      <c r="A27" s="86"/>
      <c r="B27" s="91" t="s">
        <v>131</v>
      </c>
      <c r="C27" s="92"/>
    </row>
    <row r="28" spans="1:9" ht="16" x14ac:dyDescent="0.2">
      <c r="A28" s="86"/>
      <c r="B28" s="36" t="s">
        <v>132</v>
      </c>
      <c r="C28" s="31">
        <v>0</v>
      </c>
    </row>
    <row r="29" spans="1:9" ht="16" x14ac:dyDescent="0.2">
      <c r="A29" s="86"/>
      <c r="B29" s="36" t="s">
        <v>118</v>
      </c>
      <c r="C29" s="31">
        <v>0</v>
      </c>
    </row>
    <row r="30" spans="1:9" ht="16" x14ac:dyDescent="0.2">
      <c r="A30" s="86"/>
      <c r="B30" s="36" t="s">
        <v>119</v>
      </c>
      <c r="C30" s="31">
        <v>0</v>
      </c>
    </row>
    <row r="31" spans="1:9" x14ac:dyDescent="0.2">
      <c r="A31" s="86"/>
      <c r="B31" s="91" t="s">
        <v>133</v>
      </c>
      <c r="C31" s="92"/>
    </row>
    <row r="32" spans="1:9" x14ac:dyDescent="0.2">
      <c r="A32" s="86"/>
      <c r="B32" s="36"/>
      <c r="C32" s="31"/>
    </row>
    <row r="33" spans="1:3" ht="16" x14ac:dyDescent="0.2">
      <c r="A33" s="86"/>
      <c r="B33" s="36" t="s">
        <v>118</v>
      </c>
      <c r="C33" s="31">
        <v>0</v>
      </c>
    </row>
    <row r="34" spans="1:3" ht="16" x14ac:dyDescent="0.2">
      <c r="A34" s="86"/>
      <c r="B34" s="36" t="s">
        <v>119</v>
      </c>
      <c r="C34" s="31">
        <v>0</v>
      </c>
    </row>
    <row r="35" spans="1:3" x14ac:dyDescent="0.2">
      <c r="A35" s="86"/>
      <c r="B35" s="91" t="s">
        <v>134</v>
      </c>
      <c r="C35" s="92"/>
    </row>
    <row r="36" spans="1:3" ht="16" x14ac:dyDescent="0.2">
      <c r="A36" s="86"/>
      <c r="B36" s="36" t="s">
        <v>135</v>
      </c>
      <c r="C36" s="32">
        <v>1</v>
      </c>
    </row>
    <row r="37" spans="1:3" ht="16" x14ac:dyDescent="0.2">
      <c r="A37" s="86"/>
      <c r="B37" s="36" t="s">
        <v>72</v>
      </c>
      <c r="C37" s="33">
        <v>0</v>
      </c>
    </row>
    <row r="38" spans="1:3" ht="16" x14ac:dyDescent="0.2">
      <c r="A38" s="86"/>
      <c r="B38" s="36" t="s">
        <v>136</v>
      </c>
      <c r="C38" s="32">
        <v>1</v>
      </c>
    </row>
    <row r="39" spans="1:3" ht="16" x14ac:dyDescent="0.2">
      <c r="A39" s="24" t="s">
        <v>137</v>
      </c>
      <c r="B39" s="98">
        <f>IFERROR(B20*(VLOOKUP(B18,E15:F17,2,0)),16666)</f>
        <v>55624457.399999999</v>
      </c>
      <c r="C39" s="98"/>
    </row>
    <row r="40" spans="1:3" ht="93" customHeight="1" x14ac:dyDescent="0.2">
      <c r="A40" s="35" t="s">
        <v>138</v>
      </c>
      <c r="B40" s="99" t="s">
        <v>191</v>
      </c>
      <c r="C40" s="100"/>
    </row>
    <row r="41" spans="1:3" ht="211.5" customHeight="1" x14ac:dyDescent="0.2">
      <c r="A41" s="35" t="s">
        <v>139</v>
      </c>
      <c r="B41" s="96" t="s">
        <v>193</v>
      </c>
      <c r="C41" s="97"/>
    </row>
    <row r="42" spans="1:3" ht="26" customHeight="1" x14ac:dyDescent="0.2">
      <c r="A42" s="42" t="s">
        <v>140</v>
      </c>
      <c r="B42" s="42"/>
      <c r="C42" s="42"/>
    </row>
    <row r="43" spans="1:3" x14ac:dyDescent="0.2">
      <c r="A43" s="41" t="s">
        <v>141</v>
      </c>
      <c r="B43" s="95"/>
      <c r="C43" s="95"/>
    </row>
    <row r="44" spans="1:3" ht="41" customHeight="1" x14ac:dyDescent="0.2">
      <c r="A44" s="41" t="s">
        <v>142</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5" t="s">
        <v>143</v>
      </c>
      <c r="B1" s="65"/>
      <c r="C1" s="65"/>
    </row>
    <row r="2" spans="1:3" ht="16" x14ac:dyDescent="0.2">
      <c r="A2" s="20" t="s">
        <v>65</v>
      </c>
      <c r="B2" s="66" t="str">
        <f>'AUTOS NOTA 324'!B2:C2</f>
        <v>126412882-APJ32017</v>
      </c>
      <c r="C2" s="67"/>
    </row>
    <row r="3" spans="1:3" ht="16" x14ac:dyDescent="0.2">
      <c r="A3" s="5" t="s">
        <v>1</v>
      </c>
      <c r="B3" s="48" t="str">
        <f>'AUTOS  NOTA 322'!B2:C2</f>
        <v>528353103002-2023-00103-00 acumulado al 528353103002-2023-00083-00</v>
      </c>
      <c r="C3" s="48"/>
    </row>
    <row r="4" spans="1:3" ht="16" x14ac:dyDescent="0.2">
      <c r="A4" s="5" t="s">
        <v>3</v>
      </c>
      <c r="B4" s="48" t="str">
        <f>'AUTOS  NOTA 322'!B3:C3</f>
        <v>SEGUNDO (02) CIVIL DEL CIRCUITO DE TUMACO - NARIÑO</v>
      </c>
      <c r="C4" s="48"/>
    </row>
    <row r="5" spans="1:3" ht="16" x14ac:dyDescent="0.2">
      <c r="A5" s="5" t="s">
        <v>5</v>
      </c>
      <c r="B5" s="48" t="str">
        <f>'AUTOS  NOTA 322'!B4:C4</f>
        <v>AURA GRACIELA BETANCOURT RODRIGUEZ (propietaria vehículo)</v>
      </c>
      <c r="C5" s="48"/>
    </row>
    <row r="6" spans="1:3" ht="15" customHeight="1" x14ac:dyDescent="0.2">
      <c r="A6" s="5" t="s">
        <v>9</v>
      </c>
      <c r="B6" s="48" t="str">
        <f>'AUTOS  NOTA 322'!B5:C5</f>
        <v>JAVIER ALEXIS GONGORA BETANCOURT (conductor vehículo)</v>
      </c>
      <c r="C6" s="48"/>
    </row>
    <row r="7" spans="1:3" ht="15" customHeight="1" x14ac:dyDescent="0.2">
      <c r="A7" s="5" t="s">
        <v>14</v>
      </c>
      <c r="B7" s="48" t="str">
        <f>'AUTOS  NOTA 322'!B11:C11</f>
        <v>LLAMADA EN GARANTIA</v>
      </c>
      <c r="C7" s="48"/>
    </row>
    <row r="8" spans="1:3" ht="15" customHeight="1" x14ac:dyDescent="0.2">
      <c r="A8" s="30" t="s">
        <v>67</v>
      </c>
      <c r="B8" s="48" t="e">
        <f>'AUTOS  NOTA 322'!B12:C13</f>
        <v>#VALUE!</v>
      </c>
      <c r="C8" s="48"/>
    </row>
    <row r="9" spans="1:3" ht="19.25" customHeight="1" x14ac:dyDescent="0.2">
      <c r="A9" s="5" t="s">
        <v>144</v>
      </c>
      <c r="B9" s="48"/>
      <c r="C9" s="48"/>
    </row>
    <row r="10" spans="1:3" ht="16" x14ac:dyDescent="0.2">
      <c r="A10" s="7" t="s">
        <v>128</v>
      </c>
      <c r="B10" s="107">
        <f>'AUTOS NOTA 324'!B20:C20</f>
        <v>185414858</v>
      </c>
      <c r="C10" s="107"/>
    </row>
    <row r="11" spans="1:3" ht="16" x14ac:dyDescent="0.2">
      <c r="A11" s="7" t="s">
        <v>145</v>
      </c>
      <c r="B11" s="108">
        <f>'AUTOS NOTA 324'!B39:C39</f>
        <v>55624457.399999999</v>
      </c>
      <c r="C11" s="48"/>
    </row>
    <row r="12" spans="1:3" ht="32" x14ac:dyDescent="0.2">
      <c r="A12" s="7" t="s">
        <v>146</v>
      </c>
      <c r="B12" s="105"/>
      <c r="C12" s="106"/>
    </row>
    <row r="13" spans="1:3" ht="48" x14ac:dyDescent="0.2">
      <c r="A13" s="5" t="s">
        <v>147</v>
      </c>
      <c r="B13" s="48"/>
      <c r="C13" s="48"/>
    </row>
    <row r="14" spans="1:3" ht="48" x14ac:dyDescent="0.2">
      <c r="A14" s="5" t="s">
        <v>148</v>
      </c>
      <c r="B14" s="48"/>
      <c r="C14" s="48"/>
    </row>
    <row r="15" spans="1:3" ht="16" x14ac:dyDescent="0.2">
      <c r="A15" s="5" t="s">
        <v>149</v>
      </c>
      <c r="B15" s="6"/>
      <c r="C15" s="6"/>
    </row>
    <row r="16" spans="1:3" ht="16" x14ac:dyDescent="0.2">
      <c r="A16" s="7" t="s">
        <v>150</v>
      </c>
      <c r="B16" s="48"/>
      <c r="C16" s="48"/>
    </row>
    <row r="17" spans="1:3" ht="16" x14ac:dyDescent="0.2">
      <c r="A17" s="6" t="s">
        <v>151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5" defaultRowHeight="15" x14ac:dyDescent="0.2"/>
  <cols>
    <col min="4" max="4" width="20.33203125" bestFit="1" customWidth="1"/>
    <col min="5" max="5" width="42.6640625" bestFit="1" customWidth="1"/>
    <col min="12" max="12" width="30.6640625" customWidth="1"/>
    <col min="13" max="13" width="16" customWidth="1"/>
  </cols>
  <sheetData>
    <row r="1" spans="1:15" x14ac:dyDescent="0.2">
      <c r="A1" s="9" t="s">
        <v>73</v>
      </c>
      <c r="B1" t="s">
        <v>78</v>
      </c>
      <c r="C1" s="9" t="s">
        <v>80</v>
      </c>
      <c r="D1" s="9" t="s">
        <v>152</v>
      </c>
      <c r="E1" s="3" t="s">
        <v>86</v>
      </c>
      <c r="F1" s="2" t="s">
        <v>122</v>
      </c>
      <c r="G1" s="4">
        <v>0</v>
      </c>
      <c r="H1" t="s">
        <v>34</v>
      </c>
      <c r="I1" t="s">
        <v>41</v>
      </c>
      <c r="K1" t="s">
        <v>153</v>
      </c>
      <c r="L1" s="29" t="s">
        <v>17</v>
      </c>
      <c r="M1" t="s">
        <v>74</v>
      </c>
      <c r="N1" t="s">
        <v>122</v>
      </c>
      <c r="O1" t="s">
        <v>154</v>
      </c>
    </row>
    <row r="2" spans="1:15" x14ac:dyDescent="0.2">
      <c r="A2" t="s">
        <v>74</v>
      </c>
      <c r="B2" t="s">
        <v>155</v>
      </c>
      <c r="C2" t="s">
        <v>156</v>
      </c>
      <c r="D2" s="2" t="s">
        <v>157</v>
      </c>
      <c r="E2" s="1" t="s">
        <v>158</v>
      </c>
      <c r="F2" s="2" t="s">
        <v>159</v>
      </c>
      <c r="G2" s="4">
        <v>0.7</v>
      </c>
      <c r="H2" t="s">
        <v>160</v>
      </c>
      <c r="I2" t="s">
        <v>161</v>
      </c>
      <c r="K2" t="s">
        <v>15</v>
      </c>
      <c r="L2" s="29" t="s">
        <v>162</v>
      </c>
      <c r="M2" t="s">
        <v>163</v>
      </c>
      <c r="N2" t="s">
        <v>124</v>
      </c>
      <c r="O2" t="s">
        <v>155</v>
      </c>
    </row>
    <row r="3" spans="1:15" x14ac:dyDescent="0.2">
      <c r="A3" t="s">
        <v>163</v>
      </c>
      <c r="C3" t="s">
        <v>164</v>
      </c>
      <c r="D3" s="2" t="s">
        <v>165</v>
      </c>
      <c r="E3" s="1" t="s">
        <v>166</v>
      </c>
      <c r="F3" s="2" t="s">
        <v>124</v>
      </c>
      <c r="G3" s="4">
        <v>0.3</v>
      </c>
      <c r="H3" t="s">
        <v>35</v>
      </c>
      <c r="I3" t="s">
        <v>167</v>
      </c>
      <c r="L3" s="29" t="s">
        <v>168</v>
      </c>
      <c r="M3" t="s">
        <v>169</v>
      </c>
      <c r="N3" t="s">
        <v>159</v>
      </c>
    </row>
    <row r="4" spans="1:15" x14ac:dyDescent="0.2">
      <c r="A4" t="s">
        <v>169</v>
      </c>
      <c r="C4" t="s">
        <v>170</v>
      </c>
      <c r="E4" s="1" t="s">
        <v>87</v>
      </c>
      <c r="H4" t="s">
        <v>171</v>
      </c>
      <c r="I4" t="s">
        <v>172</v>
      </c>
      <c r="L4" t="s">
        <v>173</v>
      </c>
    </row>
    <row r="5" spans="1:15" x14ac:dyDescent="0.2">
      <c r="A5" t="s">
        <v>174</v>
      </c>
      <c r="E5" s="1" t="s">
        <v>175</v>
      </c>
      <c r="H5" t="s">
        <v>176</v>
      </c>
      <c r="I5" t="s">
        <v>177</v>
      </c>
      <c r="L5" s="29" t="s">
        <v>178</v>
      </c>
    </row>
    <row r="6" spans="1:15" x14ac:dyDescent="0.2">
      <c r="E6" s="1" t="s">
        <v>179</v>
      </c>
      <c r="I6" t="s">
        <v>180</v>
      </c>
      <c r="L6" s="29" t="s">
        <v>181</v>
      </c>
    </row>
    <row r="7" spans="1:15" x14ac:dyDescent="0.2">
      <c r="E7" s="1" t="s">
        <v>182</v>
      </c>
      <c r="I7" t="s">
        <v>183</v>
      </c>
      <c r="L7" s="29" t="s">
        <v>184</v>
      </c>
    </row>
    <row r="8" spans="1:15" x14ac:dyDescent="0.2">
      <c r="E8" s="1" t="s">
        <v>185</v>
      </c>
      <c r="L8" s="29" t="s">
        <v>131</v>
      </c>
    </row>
    <row r="9" spans="1:15" x14ac:dyDescent="0.2">
      <c r="L9" s="29" t="s">
        <v>186</v>
      </c>
    </row>
    <row r="10" spans="1:15" x14ac:dyDescent="0.2">
      <c r="L10" s="29" t="s">
        <v>187</v>
      </c>
    </row>
    <row r="11" spans="1:15" x14ac:dyDescent="0.2">
      <c r="L11" s="29" t="s">
        <v>188</v>
      </c>
    </row>
    <row r="12" spans="1:15" x14ac:dyDescent="0.2">
      <c r="L12" s="29" t="s">
        <v>189</v>
      </c>
    </row>
    <row r="13" spans="1:15" x14ac:dyDescent="0.2">
      <c r="L13" s="29" t="s">
        <v>190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2024-01-20T23:55:14Z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