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5249E828-BE18-4443-B59C-2BDCD5FB572B}" xr6:coauthVersionLast="47" xr6:coauthVersionMax="47" xr10:uidLastSave="{00000000-0000-0000-0000-000000000000}"/>
  <bookViews>
    <workbookView xWindow="-28920" yWindow="-120" windowWidth="29040" windowHeight="15720" firstSheet="1" activeTab="5"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CONCEPTO DE CONCILIACIÓN 330 " sheetId="11" r:id="rId6"/>
    <sheet name="Hoja2" sheetId="6" state="hidden" r:id="rId7"/>
  </sheets>
  <externalReferences>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1" l="1"/>
  <c r="H22" i="11" s="1"/>
  <c r="H24" i="11" s="1"/>
  <c r="G20" i="11"/>
  <c r="G22" i="11" s="1"/>
  <c r="G24" i="11" s="1"/>
  <c r="F20" i="11"/>
  <c r="F22" i="11" s="1"/>
  <c r="F24" i="11" s="1"/>
  <c r="E20" i="11"/>
  <c r="E22" i="11" s="1"/>
  <c r="E24" i="11" s="1"/>
  <c r="D20" i="11"/>
  <c r="D22" i="11" s="1"/>
  <c r="D24" i="11" s="1"/>
  <c r="H19" i="11"/>
  <c r="H21" i="11" s="1"/>
  <c r="H23" i="11" s="1"/>
  <c r="G19" i="11"/>
  <c r="G21" i="11" s="1"/>
  <c r="G23" i="11" s="1"/>
  <c r="F19" i="11"/>
  <c r="F21" i="11" s="1"/>
  <c r="F23" i="11" s="1"/>
  <c r="E19" i="11"/>
  <c r="E21" i="11" s="1"/>
  <c r="E23" i="11" s="1"/>
  <c r="D19" i="11"/>
  <c r="D21" i="11" s="1"/>
  <c r="D23" i="11" s="1"/>
  <c r="B20" i="8" l="1"/>
  <c r="B39" i="8" s="1"/>
  <c r="B10" i="9" l="1"/>
  <c r="B2" i="8" l="1"/>
  <c r="B7" i="9" l="1"/>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<sst xmlns="http://schemas.openxmlformats.org/spreadsheetml/2006/main" count="261" uniqueCount="182">
  <si>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</si>
  <si>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</si>
  <si>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</si>
  <si>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</si>
  <si>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</si>
  <si>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</si>
  <si>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</si>
  <si>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</si>
  <si>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</si>
  <si>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</si>
  <si>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</si>
  <si>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</si>
  <si>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</si>
  <si>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</si>
  <si>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</si>
  <si>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</si>
  <si>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</si>
  <si>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</si>
  <si>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</si>
  <si>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</si>
  <si>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</si>
  <si>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</si>
  <si>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</si>
  <si>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</si>
  <si>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</si>
  <si>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</si>
  <si>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</si>
  <si>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</si>
  <si>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</si>
  <si>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</si>
  <si>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</si>
  <si>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</si>
  <si>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</si>
  <si>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</si>
  <si>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</si>
  <si>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</si>
  <si>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</si>
  <si>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</si>
  <si>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</si>
  <si>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</si>
  <si>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</si>
  <si>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</si>
  <si>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</si>
  <si>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</si>
  <si>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</si>
  <si>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</si>
  <si>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</si>
  <si>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</si>
  <si>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</si>
  <si>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</si>
  <si>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</si>
  <si>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</si>
  <si>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</si>
  <si>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</si>
  <si>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</si>
  <si>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</si>
  <si>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</si>
  <si>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</si>
  <si>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</si>
  <si>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</si>
  <si>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</si>
  <si>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</si>
  <si>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</si>
  <si>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</si>
  <si>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</si>
  <si>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</si>
  <si>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</si>
  <si>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</si>
  <si>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</si>
  <si>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</si>
  <si>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</si>
  <si>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</si>
  <si>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</si>
  <si>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</si>
  <si>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</si>
  <si>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</si>
  <si>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</si>
  <si>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</si>
  <si>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</si>
  <si>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</si>
  <si>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</si>
  <si>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</si>
  <si>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</si>
  <si>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</si>
  <si>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</si>
  <si>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</si>
  <si>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</si>
  <si>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</si>
  <si>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</si>
  <si>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</si>
  <si>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</si>
  <si>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</si>
  <si>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</si>
  <si>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</si>
  <si>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</si>
  <si>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</si>
  <si>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</si>
  <si>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</si>
  <si>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</si>
  <si>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</si>
  <si>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</si>
  <si>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</si>
  <si>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</si>
  <si>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</si>
  <si>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</si>
  <si>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</si>
  <si>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</si>
  <si>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</si>
  <si>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</si>
  <si>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</si>
  <si>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</si>
  <si>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</si>
  <si>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</si>
  <si>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</si>
  <si>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</si>
  <si>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</si>
  <si>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</si>
  <si>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</si>
  <si>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</si>
  <si>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</si>
  <si>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</si>
  <si>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</si>
  <si>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</si>
  <si>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</si>
  <si>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</si>
  <si>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</si>
  <si>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</si>
  <si>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</si>
  <si>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</si>
  <si>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</si>
  <si>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</si>
  <si>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</si>
  <si>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</si>
  <si>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</si>
  <si>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</si>
  <si>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</si>
  <si>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</si>
  <si>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</si>
  <si>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</si>
  <si>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</si>
  <si>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</si>
  <si>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</si>
  <si>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</si>
  <si>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</si>
  <si>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</si>
  <si>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</si>
  <si>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</si>
  <si>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</si>
  <si>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</si>
  <si>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</si>
  <si>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</si>
  <si>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</si>
  <si>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</si>
  <si>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</si>
  <si>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</si>
  <si>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</si>
  <si>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</si>
  <si>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11001400307320230160300</t>
  </si>
  <si>
    <t>55 Civil Municipal de Pequeñas Causas de Bogotá</t>
  </si>
  <si>
    <t>Allianz Seguros S.A.</t>
  </si>
  <si>
    <t>María Ana Cecilia Aguirre Buitrago</t>
  </si>
  <si>
    <t>N/A</t>
  </si>
  <si>
    <t>DDH-627</t>
  </si>
  <si>
    <t>No se indicó</t>
  </si>
  <si>
    <t>Carrera 8 # 16-39 Apto 601 Tunja</t>
  </si>
  <si>
    <t>macab24.5@gmail.com</t>
  </si>
  <si>
    <t xml:space="preserve">1. La señora María Ana Cecilia Aguirre Buitrago adquirió el vehículo DDH-627 y adquirió a su vez la póliza No. 022481157 con Allianz Seguros para amparar de todo riesgo al vehículo. 
2. El 15 de noviembre de 20121 el vehículo asegurado sufrió un accidente de tránsito en la vía Guateque- Boyacá, razón por la cual presentó solicitud de indemnización a la compañía a la cual se le asignó el número de Siniestro 107874865/405-4726. 
3. El vehículo fue ingresado al Taller Consecionario Autos y Camiones Boyacá (Chevrolet) en la ciudad de Tunja el 16 de noviembre de 2021. 
4. El Taller referido emitió cotización de arreglo del vehículo por valor de $11.298.867 informando que el arreglo del vehículo tendría una duración de tres meses. Tiempo luego del cual el Taller informó a la asegurada que Allianz no asumió los gastos de reparación del vehículo. 
5. En consecuencia, la asegurada presentó múltiples solicitudes a la compañía aseguradora quien, según la demanda, se negó a reconocer el valor de la reparación del vehículo.
6. Finalmente, la asegurada retiró el vehículo del taller incial y solicitó cotización del arreglo en el taller Furgones VG, la cual ascendió a la suma de $12.200.000. La demandante procedió al pago de dicha suma para el arreglo de su carro. 
7. Dado que la asegurada no recibió un vehículo de remplazo por la aseguradora, tuvo que arrendar un vehículo a un particular por el término de siete meses y por valor de $1.500.000 mensuales. Además, tuvo que pagar la prima del seguro, el SOAT, el impuesto del vehículo y la revisión técnico mecánica aún cuando estuvo privada de su vehículo por el término de 10 meses. </t>
  </si>
  <si>
    <t>1. INEXISTENCIA DE RESPONSABILIDAD DE ALLIAZ SEGUROS S.A. EN TANTO CUMPLIÓ CON SUS OBLIGACIONES CONTRACTUALES Y NO SE SUSTRAJO DEL PAGO. 
2. MORA CREDITORIA E IMPOSIBILIDAD DE LA DEMANDANTE DE DESCONOCER LA OBLIGACIÓN ALTERNTIVA
3. INEXISTENCIA DE RESPONSABILIDAD DE ALLIANZ SEGUROS EN LA OBTENCIÓN DE LOS REPUESTOS, AL ESTAR ANTE UN EVENTO DE FUERZA MAYOR. 
4. EL CONTRATO ES LEY PARA LAS PARTES
5. IMPROCEDENCIA Y FALTA DE PRUEBA DEL DAÑO EMERGENTE
6. LA COBERTURA DE VEHÍCULO DE REMPLAZO NO ES AFECTABLE
7. IMPROCEDENCIA DE ACCEDER AL PAGO DE PERJUICIOS MORALES
8. RIESGOS EXPRESAMENTE EXCLUIDOS DE COBERTURA EN LA PÓLIZA DE SEGURO AUTOMÓVILES INDIVIDUAL 
9. CARÁCTER MERAMENTE INDEMNIZATORIO DE LOS CONTRATOS DE SEGURO
10. ENRIQUECIMIENTO SIN JUSTA CAUSA
11. EN CUALQUIER CASO, DE NINGUNA FORMA SE PODRÁ EXCEDER EL LÍMITE DEL VALOR ASEGURADO
12. EN TODO CASO, DEBERÁ TENERSE EN CUENTA EL VALOR PACTADO POR CONCEPTO DE DEDUCIBLE
13. PRESCRIPCIÓN DE LA ACCIÓN DERIVADA DEL CONTRATO DE SEGURO. 
14. GENÉRICA O INNOMINADA.</t>
  </si>
  <si>
    <t>Como liquidación objetiva de las pretensiones se llegó a la suma de $11.250.000, en atención a las siguientes consideraciones: 
1. Daño emergente: Se reconocerá la suma de $12.200.000 por este concepto en atención a que esta suma corresponde al valor que pagó la asegurada por el arreglo de su vehículo. Adicionalmente, no se reconocerá ninguna otra suma por este concepto en tanto el pago del presunto alquiler del vehículo de remplazo constituye un gasto no amparado por la póliza y por cuanto  no está acreditado que la asegurada efectivamente haya pagado este rubro. En cuanto a los valores de la póliza de seguro, del SOAT, del impuesto vehicular 2022 y de la revisión técnico-mecánica, debe indicarse que ninguno de ellos podrá ser reconocido en tanto son pagos y erogaciones de responsabilidad exlcusiva del propietario del vehículo y que no pueden ser pagados con cargo a la compañía de seguros. 
2. Daño moral: No se reconocerá ningun cifra por este concepto en tanto no estan dados los supuestos indicados por la Consejo de Estado en sentencia 21269 con ponencia de Enrique Gil Botero para el reconocimiento de daño moral por pérdidas materiales. 
3. Deducible: Se descontará la suma de $950.000 correspondiente al valor del deducible pactado en la póliza de seguro No. 022481157.</t>
  </si>
  <si>
    <t xml:space="preserve">La contingencia se califica como PROBABLE en atención a que la póliza presta cobertura material y temporal para los hechos objeto de litigio. 
Lo primero que debe tomarse en consideración es que la póliza No. 022481157 presta cobertura temporal y material frente a los hechos objeto de litigio. En cuanto a la cobertura temporal, los hechos ocurrieron el 14 de noviembre de 2021, esto es, dentro de la vigencia comprendida entre el 01 de agosto de 2021 hasta el 01 de agosto de 2022. En cuanto a la cobertura material, debe manifestarse que el amparo de daños materiales de menor cuantía, pretensión que se endilga a la compañía aseguradora, está incluido en la póliza; razón por la cual existe cobertura material. 
Ahora, en cuanto a la responsabilidad contractual de la compañía de seguros de indicarse que, aun cuando Allianz nunca se opuso a pagar los daños del vehículo de placas DDH627 en favor de la asegurada María Ana Cecilia Aguirre y que fue ésta quien se negó reiteradamente a recibir el pago directo, lo cierto es que la póliza presta cobertura para los hechos objeto de litigio y no existe en el plenario ninguna causal que libere de la obligación a la compañía. En ese entendido, es probable que el Juez ordene a Allianz a pagar a la asegurada el valor que tuvo que pagar por el arreglo de su vehículo pues, en principio, este valor debió ser asumido por la aseguradora por ser parte de la cobertura contratada.
Todo lo anterior sin perjuicio del carácter contingente del proceso. </t>
  </si>
  <si>
    <t xml:space="preserve"> Desde las 00:00 horas del 01/08/2021 hasta las 24:00 horas del 31/07/2022</t>
  </si>
  <si>
    <t>SINIESTRO  107874865 LEGIS APJ32152</t>
  </si>
  <si>
    <t>SINIESTRO  107874865 LEGIS APJ32152 APL.143824</t>
  </si>
  <si>
    <t>Perdida parcial Daños</t>
  </si>
  <si>
    <t xml:space="preserve">CONCEPTO DE CONCILIACIÓN 330 </t>
  </si>
  <si>
    <t xml:space="preserve">SUMA SOLICITADA </t>
  </si>
  <si>
    <t>COMENTARIOS ABOGADO EXTERNO</t>
  </si>
  <si>
    <t>AUTORIZACIÓN COMPAÑÍA SUMA</t>
  </si>
  <si>
    <t xml:space="preserve">AUTORIZACIÓN COMPAÑÍA COMENTARIOS </t>
  </si>
  <si>
    <t>107874865 - Apl. 143824</t>
  </si>
  <si>
    <t xml:space="preserve">Dra. se cargó auto fija fecha audiencia para las 10:00 a.m. del día 13 del mes de marzo del año 2025.
- Se necesita representante legal; La Dra. Jinneth Hernández tiene disponibilidad para asistir a esta diligencia.
- Se sugiere conciliar, debido a la contingencia PROBABLE del proceso.
Es importante resalta que, en este caso, de acuerdo a los Comités realizados, tenemos autorizado el 100% de la liquidación objetivada, pero el demandante no quiso acceder a esta propuesta, por tanto, intentaremos que, por intermediación del Juez se puedan aterrizar las pretensiones del extremo activo.
</t>
  </si>
  <si>
    <t xml:space="preserve">Validemos de nuevo con el demandante la negociacion del caso, por otra parte, se autoriza el a la Dra Jinneth  como representente legal.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</si>
</sst>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1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7" borderId="1" xfId="0" applyNumberFormat="1" applyFill="1" applyBorder="1" applyAlignment="1">
      <alignment horizontal="justify" vertical="top"/>
    </xf>
    <xf numFmtId="0" fontId="0" fillId="7" borderId="1" xfId="0" applyFill="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44" fontId="0" fillId="5" borderId="1" xfId="4" applyFont="1" applyFill="1" applyBorder="1" applyAlignment="1">
      <alignment horizontal="center"/>
    </xf>
    <xf numFmtId="0" fontId="9" fillId="2" borderId="4"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cab24.5@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2" sqref="B2:C6"/>
    </sheetView>
  </sheetViews>
  <sheetFormatPr baseColWidth="10" defaultColWidth="0" defaultRowHeight="14.5" x14ac:dyDescent="0.35"/>
  <cols>
    <col min="1" max="1" width="53.453125" style="8" customWidth="1"/>
    <col min="2" max="2" width="55.1796875" style="8" customWidth="1"/>
    <col min="3" max="3" width="19.1796875" style="8" customWidth="1"/>
    <col min="4" max="16384" width="11.453125" style="2" hidden="1"/>
  </cols>
  <sheetData>
    <row r="1" spans="1:3" ht="18.5" x14ac:dyDescent="0.35">
      <c r="A1" s="47" t="s">
        <v>0</v>
      </c>
      <c r="B1" s="47"/>
      <c r="C1" s="47"/>
    </row>
    <row r="2" spans="1:3" x14ac:dyDescent="0.35">
      <c r="A2" s="5" t="s">
        <v>1</v>
      </c>
      <c r="B2" s="52" t="s">
        <v>157</v>
      </c>
      <c r="C2" s="53"/>
    </row>
    <row r="3" spans="1:3" x14ac:dyDescent="0.35">
      <c r="A3" s="5" t="s">
        <v>2</v>
      </c>
      <c r="B3" s="45" t="s">
        <v>158</v>
      </c>
      <c r="C3" s="46"/>
    </row>
    <row r="4" spans="1:3" x14ac:dyDescent="0.35">
      <c r="A4" s="5" t="s">
        <v>3</v>
      </c>
      <c r="B4" s="45" t="s">
        <v>159</v>
      </c>
      <c r="C4" s="46"/>
    </row>
    <row r="5" spans="1:3" ht="31.5" customHeight="1" x14ac:dyDescent="0.35">
      <c r="A5" s="5" t="s">
        <v>4</v>
      </c>
      <c r="B5" s="45" t="s">
        <v>160</v>
      </c>
      <c r="C5" s="46"/>
    </row>
    <row r="6" spans="1:3" x14ac:dyDescent="0.35">
      <c r="A6" s="5" t="s">
        <v>5</v>
      </c>
      <c r="B6" s="48" t="s">
        <v>122</v>
      </c>
      <c r="C6" s="48"/>
    </row>
    <row r="7" spans="1:3" x14ac:dyDescent="0.35">
      <c r="A7" s="27" t="s">
        <v>6</v>
      </c>
      <c r="B7" s="45" t="s">
        <v>148</v>
      </c>
      <c r="C7" s="46"/>
    </row>
    <row r="8" spans="1:3" ht="23.15" customHeight="1" x14ac:dyDescent="0.35">
      <c r="A8" s="28" t="s">
        <v>138</v>
      </c>
      <c r="B8" s="48" t="s">
        <v>161</v>
      </c>
      <c r="C8" s="48"/>
    </row>
    <row r="9" spans="1:3" x14ac:dyDescent="0.35">
      <c r="A9" s="28" t="s">
        <v>132</v>
      </c>
      <c r="B9" s="55">
        <v>23621837</v>
      </c>
      <c r="C9" s="56"/>
    </row>
    <row r="10" spans="1:3" x14ac:dyDescent="0.35">
      <c r="A10" s="28" t="s">
        <v>7</v>
      </c>
      <c r="B10" s="49" t="s">
        <v>164</v>
      </c>
      <c r="C10" s="49"/>
    </row>
    <row r="11" spans="1:3" ht="30" customHeight="1" x14ac:dyDescent="0.35">
      <c r="A11" s="29" t="s">
        <v>8</v>
      </c>
      <c r="B11" s="49">
        <v>3212074009</v>
      </c>
      <c r="C11" s="49"/>
    </row>
    <row r="12" spans="1:3" ht="30" customHeight="1" x14ac:dyDescent="0.35">
      <c r="A12" s="5" t="s">
        <v>9</v>
      </c>
      <c r="B12" s="63" t="s">
        <v>165</v>
      </c>
      <c r="C12" s="49"/>
    </row>
    <row r="13" spans="1:3" x14ac:dyDescent="0.35">
      <c r="A13" s="5" t="s">
        <v>10</v>
      </c>
      <c r="B13" s="48" t="s">
        <v>163</v>
      </c>
      <c r="C13" s="48"/>
    </row>
    <row r="14" spans="1:3" x14ac:dyDescent="0.35">
      <c r="A14" s="5" t="s">
        <v>11</v>
      </c>
      <c r="B14" s="57">
        <v>24493</v>
      </c>
      <c r="C14" s="48"/>
    </row>
    <row r="15" spans="1:3" x14ac:dyDescent="0.35">
      <c r="A15" s="5" t="s">
        <v>145</v>
      </c>
      <c r="B15" s="48"/>
      <c r="C15" s="48"/>
    </row>
    <row r="16" spans="1:3" x14ac:dyDescent="0.35">
      <c r="A16" s="5" t="s">
        <v>12</v>
      </c>
      <c r="B16" s="48" t="s">
        <v>161</v>
      </c>
      <c r="C16" s="48"/>
    </row>
    <row r="17" spans="1:3" ht="15" customHeight="1" x14ac:dyDescent="0.35">
      <c r="A17" s="5" t="s">
        <v>13</v>
      </c>
      <c r="B17" s="49" t="s">
        <v>103</v>
      </c>
      <c r="C17" s="49"/>
    </row>
    <row r="18" spans="1:3" x14ac:dyDescent="0.35">
      <c r="A18" s="5" t="s">
        <v>15</v>
      </c>
      <c r="B18" s="49" t="s">
        <v>163</v>
      </c>
      <c r="C18" s="49"/>
    </row>
    <row r="19" spans="1:3" ht="18.75" customHeight="1" x14ac:dyDescent="0.35">
      <c r="A19" s="5" t="s">
        <v>16</v>
      </c>
      <c r="B19" s="50" t="s">
        <v>163</v>
      </c>
      <c r="C19" s="51"/>
    </row>
    <row r="20" spans="1:3" x14ac:dyDescent="0.35">
      <c r="A20" s="5" t="s">
        <v>133</v>
      </c>
      <c r="B20" s="48" t="s">
        <v>161</v>
      </c>
      <c r="C20" s="48"/>
    </row>
    <row r="21" spans="1:3" ht="17.25" customHeight="1" x14ac:dyDescent="0.35">
      <c r="A21" s="5" t="s">
        <v>17</v>
      </c>
      <c r="B21" s="49"/>
      <c r="C21" s="49"/>
    </row>
    <row r="22" spans="1:3" x14ac:dyDescent="0.35">
      <c r="A22" s="28" t="s">
        <v>19</v>
      </c>
      <c r="B22" s="62">
        <v>44515</v>
      </c>
      <c r="C22" s="60"/>
    </row>
    <row r="23" spans="1:3" x14ac:dyDescent="0.35">
      <c r="A23" s="28" t="s">
        <v>20</v>
      </c>
      <c r="B23" s="61" t="s">
        <v>163</v>
      </c>
      <c r="C23" s="60"/>
    </row>
    <row r="24" spans="1:3" x14ac:dyDescent="0.35">
      <c r="A24" s="28" t="s">
        <v>21</v>
      </c>
      <c r="B24" s="61">
        <v>44796</v>
      </c>
      <c r="C24" s="60"/>
    </row>
    <row r="25" spans="1:3" x14ac:dyDescent="0.35">
      <c r="A25" s="54" t="s">
        <v>147</v>
      </c>
      <c r="B25" s="60" t="s">
        <v>166</v>
      </c>
      <c r="C25" s="56"/>
    </row>
    <row r="26" spans="1:3" x14ac:dyDescent="0.35">
      <c r="A26" s="54"/>
      <c r="B26" s="56"/>
      <c r="C26" s="56"/>
    </row>
    <row r="27" spans="1:3" ht="100.5" customHeight="1" x14ac:dyDescent="0.35">
      <c r="A27" s="54"/>
      <c r="B27" s="56"/>
      <c r="C27" s="56"/>
    </row>
    <row r="28" spans="1:3" x14ac:dyDescent="0.35">
      <c r="A28" s="28" t="s">
        <v>23</v>
      </c>
      <c r="B28" s="45" t="s">
        <v>160</v>
      </c>
      <c r="C28" s="46"/>
    </row>
    <row r="29" spans="1:3" x14ac:dyDescent="0.35">
      <c r="A29" s="28" t="s">
        <v>24</v>
      </c>
      <c r="B29" s="55">
        <v>23621837</v>
      </c>
      <c r="C29" s="56"/>
    </row>
    <row r="30" spans="1:3" x14ac:dyDescent="0.35">
      <c r="A30" s="28" t="s">
        <v>25</v>
      </c>
      <c r="B30" s="56" t="s">
        <v>162</v>
      </c>
      <c r="C30" s="56"/>
    </row>
    <row r="31" spans="1:3" x14ac:dyDescent="0.35">
      <c r="A31" s="28" t="s">
        <v>134</v>
      </c>
      <c r="B31" s="56">
        <v>22481157</v>
      </c>
      <c r="C31" s="56"/>
    </row>
    <row r="32" spans="1:3" x14ac:dyDescent="0.35">
      <c r="A32" s="28" t="s">
        <v>26</v>
      </c>
      <c r="B32" s="58">
        <v>44974</v>
      </c>
      <c r="C32" s="59"/>
    </row>
    <row r="33" spans="1:3" x14ac:dyDescent="0.35">
      <c r="A33" s="5" t="s">
        <v>27</v>
      </c>
      <c r="B33" s="57">
        <v>45250</v>
      </c>
      <c r="C33" s="57"/>
    </row>
    <row r="34" spans="1:3" ht="43.5" x14ac:dyDescent="0.35">
      <c r="A34" s="5" t="s">
        <v>135</v>
      </c>
      <c r="B34" s="57">
        <v>45266</v>
      </c>
      <c r="C34" s="48"/>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33C3EDBF-9116-BB4B-BF51-6BDF34A53799}"/>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17" sqref="B17:C17"/>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83" t="s">
        <v>28</v>
      </c>
      <c r="B1" s="83"/>
      <c r="C1" s="83"/>
    </row>
    <row r="2" spans="1:3" ht="15.75" customHeight="1" x14ac:dyDescent="0.35">
      <c r="A2" s="20" t="s">
        <v>29</v>
      </c>
      <c r="B2" s="73" t="s">
        <v>171</v>
      </c>
      <c r="C2" s="74"/>
    </row>
    <row r="3" spans="1:3" s="2" customFormat="1" x14ac:dyDescent="0.35">
      <c r="A3" s="5" t="s">
        <v>1</v>
      </c>
      <c r="B3" s="48" t="str">
        <f>'AUTOS  NOTA 322'!B2:C2</f>
        <v>11001400307320230160300</v>
      </c>
      <c r="C3" s="48"/>
    </row>
    <row r="4" spans="1:3" s="2" customFormat="1" x14ac:dyDescent="0.35">
      <c r="A4" s="5" t="s">
        <v>2</v>
      </c>
      <c r="B4" s="48" t="str">
        <f>'AUTOS  NOTA 322'!B3:C3</f>
        <v>55 Civil Municipal de Pequeñas Causas de Bogotá</v>
      </c>
      <c r="C4" s="48"/>
    </row>
    <row r="5" spans="1:3" s="2" customFormat="1" x14ac:dyDescent="0.35">
      <c r="A5" s="5" t="s">
        <v>3</v>
      </c>
      <c r="B5" s="48" t="str">
        <f>'AUTOS  NOTA 322'!B4:C4</f>
        <v>Allianz Seguros S.A.</v>
      </c>
      <c r="C5" s="48"/>
    </row>
    <row r="6" spans="1:3" s="2" customFormat="1" x14ac:dyDescent="0.35">
      <c r="A6" s="5" t="s">
        <v>4</v>
      </c>
      <c r="B6" s="48" t="str">
        <f>'AUTOS  NOTA 322'!B5:C5</f>
        <v>María Ana Cecilia Aguirre Buitrago</v>
      </c>
      <c r="C6" s="48"/>
    </row>
    <row r="7" spans="1:3" s="2" customFormat="1" x14ac:dyDescent="0.35">
      <c r="A7" s="5" t="s">
        <v>5</v>
      </c>
      <c r="B7" s="48" t="str">
        <f>'AUTOS  NOTA 322'!B6:C6</f>
        <v>DEMANDA DIRECTA</v>
      </c>
      <c r="C7" s="48"/>
    </row>
    <row r="8" spans="1:3" s="2" customFormat="1" x14ac:dyDescent="0.35">
      <c r="A8" s="31" t="s">
        <v>119</v>
      </c>
      <c r="B8" s="48" t="str">
        <f>'AUTOS  NOTA 322'!B7:C8</f>
        <v>N/A</v>
      </c>
      <c r="C8" s="48"/>
    </row>
    <row r="9" spans="1:3" x14ac:dyDescent="0.35">
      <c r="A9" s="20" t="s">
        <v>30</v>
      </c>
      <c r="B9" s="48">
        <v>22481157</v>
      </c>
      <c r="C9" s="48"/>
    </row>
    <row r="10" spans="1:3" x14ac:dyDescent="0.35">
      <c r="A10" s="20" t="s">
        <v>22</v>
      </c>
      <c r="B10" s="48" t="s">
        <v>128</v>
      </c>
      <c r="C10" s="48"/>
    </row>
    <row r="11" spans="1:3" x14ac:dyDescent="0.35">
      <c r="A11" s="20" t="s">
        <v>31</v>
      </c>
      <c r="B11" s="66">
        <v>27400000</v>
      </c>
      <c r="C11" s="67"/>
    </row>
    <row r="12" spans="1:3" x14ac:dyDescent="0.35">
      <c r="A12" s="20" t="s">
        <v>137</v>
      </c>
      <c r="B12" s="66">
        <v>950000</v>
      </c>
      <c r="C12" s="67"/>
    </row>
    <row r="13" spans="1:3" x14ac:dyDescent="0.35">
      <c r="A13" s="20" t="s">
        <v>32</v>
      </c>
      <c r="B13" s="45" t="s">
        <v>94</v>
      </c>
      <c r="C13" s="46"/>
    </row>
    <row r="14" spans="1:3" x14ac:dyDescent="0.35">
      <c r="A14" s="20" t="s">
        <v>33</v>
      </c>
      <c r="B14" s="49" t="s">
        <v>170</v>
      </c>
      <c r="C14" s="48"/>
    </row>
    <row r="15" spans="1:3" x14ac:dyDescent="0.35">
      <c r="A15" s="20" t="s">
        <v>34</v>
      </c>
      <c r="B15" s="48" t="s">
        <v>35</v>
      </c>
      <c r="C15" s="48"/>
    </row>
    <row r="16" spans="1:3" x14ac:dyDescent="0.35">
      <c r="A16" s="20" t="s">
        <v>36</v>
      </c>
      <c r="B16" s="48" t="s">
        <v>35</v>
      </c>
      <c r="C16" s="48"/>
    </row>
    <row r="17" spans="1:3" x14ac:dyDescent="0.35">
      <c r="A17" s="70" t="s">
        <v>37</v>
      </c>
      <c r="B17" s="48"/>
      <c r="C17" s="48"/>
    </row>
    <row r="18" spans="1:3" x14ac:dyDescent="0.35">
      <c r="A18" s="71"/>
      <c r="B18" s="10" t="s">
        <v>39</v>
      </c>
      <c r="C18" s="10" t="s">
        <v>40</v>
      </c>
    </row>
    <row r="19" spans="1:3" x14ac:dyDescent="0.35">
      <c r="A19" s="71"/>
      <c r="B19" s="6" t="s">
        <v>144</v>
      </c>
      <c r="C19" s="6"/>
    </row>
    <row r="20" spans="1:3" x14ac:dyDescent="0.35">
      <c r="A20" s="71"/>
      <c r="B20" s="6"/>
      <c r="C20" s="6"/>
    </row>
    <row r="21" spans="1:3" x14ac:dyDescent="0.35">
      <c r="A21" s="72"/>
      <c r="B21" s="6"/>
      <c r="C21" s="6"/>
    </row>
    <row r="22" spans="1:3" x14ac:dyDescent="0.35">
      <c r="A22" s="20" t="s">
        <v>41</v>
      </c>
      <c r="B22" s="48"/>
      <c r="C22" s="48"/>
    </row>
    <row r="23" spans="1:3" x14ac:dyDescent="0.35">
      <c r="A23" s="20" t="s">
        <v>42</v>
      </c>
      <c r="B23" s="73"/>
      <c r="C23" s="74"/>
    </row>
    <row r="24" spans="1:3" x14ac:dyDescent="0.35">
      <c r="A24" s="20" t="s">
        <v>43</v>
      </c>
      <c r="B24" s="48"/>
      <c r="C24" s="48"/>
    </row>
    <row r="25" spans="1:3" x14ac:dyDescent="0.35">
      <c r="A25" s="20" t="s">
        <v>44</v>
      </c>
      <c r="B25" s="48" t="s">
        <v>35</v>
      </c>
      <c r="C25" s="48"/>
    </row>
    <row r="26" spans="1:3" x14ac:dyDescent="0.35">
      <c r="A26" s="20" t="s">
        <v>46</v>
      </c>
      <c r="B26" s="48">
        <v>476000</v>
      </c>
      <c r="C26" s="48"/>
    </row>
    <row r="27" spans="1:3" x14ac:dyDescent="0.35">
      <c r="A27" s="19" t="s">
        <v>47</v>
      </c>
      <c r="B27" s="48"/>
      <c r="C27" s="48"/>
    </row>
    <row r="28" spans="1:3" x14ac:dyDescent="0.35">
      <c r="A28" s="75" t="s">
        <v>48</v>
      </c>
      <c r="B28" s="75"/>
      <c r="C28" s="75"/>
    </row>
    <row r="29" spans="1:3" x14ac:dyDescent="0.35">
      <c r="A29" s="68" t="s">
        <v>49</v>
      </c>
      <c r="B29" s="69"/>
      <c r="C29" s="11"/>
    </row>
    <row r="30" spans="1:3" x14ac:dyDescent="0.35">
      <c r="A30" s="68" t="s">
        <v>50</v>
      </c>
      <c r="B30" s="69"/>
      <c r="C30" s="11"/>
    </row>
    <row r="31" spans="1:3" x14ac:dyDescent="0.35">
      <c r="A31" s="68" t="s">
        <v>51</v>
      </c>
      <c r="B31" s="69"/>
      <c r="C31" s="12"/>
    </row>
    <row r="32" spans="1:3" x14ac:dyDescent="0.35">
      <c r="A32" s="68" t="s">
        <v>52</v>
      </c>
      <c r="B32" s="69"/>
      <c r="C32" s="11"/>
    </row>
    <row r="33" spans="1:3" x14ac:dyDescent="0.35">
      <c r="A33" s="68" t="s">
        <v>53</v>
      </c>
      <c r="B33" s="69"/>
      <c r="C33" s="11"/>
    </row>
    <row r="34" spans="1:3" x14ac:dyDescent="0.35">
      <c r="A34" s="68" t="s">
        <v>54</v>
      </c>
      <c r="B34" s="69"/>
      <c r="C34" s="13"/>
    </row>
    <row r="35" spans="1:3" x14ac:dyDescent="0.35">
      <c r="A35" s="64" t="s">
        <v>55</v>
      </c>
      <c r="B35" s="65"/>
      <c r="C35" s="14"/>
    </row>
    <row r="36" spans="1:3" x14ac:dyDescent="0.35">
      <c r="A36" s="64" t="s">
        <v>56</v>
      </c>
      <c r="B36" s="65"/>
      <c r="C36" s="15"/>
    </row>
    <row r="37" spans="1:3" x14ac:dyDescent="0.35">
      <c r="A37" s="76" t="s">
        <v>57</v>
      </c>
      <c r="B37" s="77"/>
      <c r="C37" s="15"/>
    </row>
    <row r="38" spans="1:3" x14ac:dyDescent="0.35">
      <c r="A38" s="78"/>
      <c r="B38" s="79"/>
      <c r="C38" s="15"/>
    </row>
    <row r="39" spans="1:3" x14ac:dyDescent="0.35">
      <c r="A39" s="80"/>
      <c r="B39" s="81"/>
      <c r="C39" s="15"/>
    </row>
    <row r="40" spans="1:3" x14ac:dyDescent="0.35">
      <c r="A40" s="82" t="s">
        <v>58</v>
      </c>
      <c r="B40" s="82"/>
      <c r="C40" s="82"/>
    </row>
    <row r="41" spans="1:3" x14ac:dyDescent="0.35">
      <c r="A41" s="17" t="s">
        <v>59</v>
      </c>
      <c r="B41" s="18"/>
      <c r="C41" s="15"/>
    </row>
    <row r="42" spans="1:3" x14ac:dyDescent="0.35">
      <c r="A42" s="64" t="s">
        <v>60</v>
      </c>
      <c r="B42" s="65"/>
      <c r="C42" s="15"/>
    </row>
    <row r="43" spans="1:3" x14ac:dyDescent="0.35">
      <c r="A43" s="64" t="s">
        <v>61</v>
      </c>
      <c r="B43" s="65"/>
      <c r="C43" s="15"/>
    </row>
    <row r="44" spans="1:3" x14ac:dyDescent="0.35">
      <c r="A44" s="17" t="s">
        <v>62</v>
      </c>
      <c r="B44" s="18"/>
      <c r="C44" s="15"/>
    </row>
    <row r="45" spans="1:3" x14ac:dyDescent="0.35">
      <c r="A45" s="17" t="s">
        <v>63</v>
      </c>
      <c r="B45" s="18"/>
      <c r="C45" s="15"/>
    </row>
    <row r="46" spans="1:3" x14ac:dyDescent="0.35">
      <c r="A46" s="64" t="s">
        <v>64</v>
      </c>
      <c r="B46" s="65"/>
      <c r="C46" s="15"/>
    </row>
    <row r="47" spans="1:3" x14ac:dyDescent="0.35">
      <c r="A47" s="17" t="s">
        <v>65</v>
      </c>
      <c r="B47" s="16"/>
      <c r="C47" s="15"/>
    </row>
    <row r="48" spans="1:3" x14ac:dyDescent="0.35">
      <c r="A48" s="64" t="s">
        <v>66</v>
      </c>
      <c r="B48" s="65"/>
      <c r="C48" s="15"/>
    </row>
    <row r="49" spans="1:3" x14ac:dyDescent="0.35">
      <c r="A49" s="64" t="s">
        <v>67</v>
      </c>
      <c r="B49" s="65"/>
      <c r="C49" s="15"/>
    </row>
    <row r="50" spans="1:3" x14ac:dyDescent="0.35">
      <c r="A50" s="64" t="s">
        <v>57</v>
      </c>
      <c r="B50" s="65"/>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zoomScale="120" zoomScaleNormal="120" workbookViewId="0">
      <selection activeCell="B19" sqref="B19:C19"/>
    </sheetView>
  </sheetViews>
  <sheetFormatPr baseColWidth="10" defaultColWidth="0" defaultRowHeight="14.5" x14ac:dyDescent="0.35"/>
  <cols>
    <col min="1" max="1" width="41.81640625" customWidth="1"/>
    <col min="2" max="2" width="35.26953125" customWidth="1"/>
    <col min="3" max="3" width="54.81640625" customWidth="1"/>
    <col min="4" max="8" width="11.453125" hidden="1" customWidth="1"/>
    <col min="9" max="9" width="12" hidden="1" customWidth="1"/>
    <col min="10" max="16384" width="11.453125" hidden="1"/>
  </cols>
  <sheetData>
    <row r="1" spans="1:9" ht="18.5" x14ac:dyDescent="0.35">
      <c r="A1" s="83" t="s">
        <v>68</v>
      </c>
      <c r="B1" s="83"/>
      <c r="C1" s="83"/>
    </row>
    <row r="2" spans="1:9" ht="15" customHeight="1" x14ac:dyDescent="0.35">
      <c r="A2" s="35" t="s">
        <v>29</v>
      </c>
      <c r="B2" s="87" t="str">
        <f>'AUTOS NOTA 321'!B2:C2</f>
        <v>SINIESTRO  107874865 LEGIS APJ32152</v>
      </c>
      <c r="C2" s="88"/>
    </row>
    <row r="3" spans="1:9" x14ac:dyDescent="0.35">
      <c r="A3" s="36" t="s">
        <v>1</v>
      </c>
      <c r="B3" s="102" t="str">
        <f>'AUTOS  NOTA 322'!B2:C2</f>
        <v>11001400307320230160300</v>
      </c>
      <c r="C3" s="102"/>
    </row>
    <row r="4" spans="1:9" x14ac:dyDescent="0.35">
      <c r="A4" s="36" t="s">
        <v>2</v>
      </c>
      <c r="B4" s="102" t="str">
        <f>'AUTOS  NOTA 322'!B3:C3</f>
        <v>55 Civil Municipal de Pequeñas Causas de Bogotá</v>
      </c>
      <c r="C4" s="102"/>
    </row>
    <row r="5" spans="1:9" x14ac:dyDescent="0.35">
      <c r="A5" s="36" t="s">
        <v>3</v>
      </c>
      <c r="B5" s="102" t="str">
        <f>'AUTOS  NOTA 322'!B4:C4</f>
        <v>Allianz Seguros S.A.</v>
      </c>
      <c r="C5" s="102"/>
    </row>
    <row r="6" spans="1:9" ht="15" customHeight="1" x14ac:dyDescent="0.35">
      <c r="A6" s="36" t="s">
        <v>4</v>
      </c>
      <c r="B6" s="102" t="str">
        <f>'AUTOS  NOTA 322'!B5:C5</f>
        <v>María Ana Cecilia Aguirre Buitrago</v>
      </c>
      <c r="C6" s="102"/>
    </row>
    <row r="7" spans="1:9" x14ac:dyDescent="0.35">
      <c r="A7" s="36" t="s">
        <v>5</v>
      </c>
      <c r="B7" s="102" t="str">
        <f>'AUTOS  NOTA 322'!B6:C6</f>
        <v>DEMANDA DIRECTA</v>
      </c>
      <c r="C7" s="102"/>
    </row>
    <row r="8" spans="1:9" x14ac:dyDescent="0.35">
      <c r="A8" s="38" t="s">
        <v>119</v>
      </c>
      <c r="B8" s="102" t="str">
        <f>'AUTOS  NOTA 322'!B7:C8</f>
        <v>N/A</v>
      </c>
      <c r="C8" s="102"/>
    </row>
    <row r="9" spans="1:9" ht="29" x14ac:dyDescent="0.35">
      <c r="A9" s="36" t="s">
        <v>69</v>
      </c>
      <c r="B9" s="100">
        <f>SUM(C11,C12,C14,C15,C17)</f>
        <v>30541244</v>
      </c>
      <c r="C9" s="101"/>
    </row>
    <row r="10" spans="1:9" x14ac:dyDescent="0.35">
      <c r="A10" s="103" t="s">
        <v>70</v>
      </c>
      <c r="B10" s="92" t="s">
        <v>71</v>
      </c>
      <c r="C10" s="93"/>
    </row>
    <row r="11" spans="1:9" x14ac:dyDescent="0.35">
      <c r="A11" s="103"/>
      <c r="B11" s="37" t="s">
        <v>72</v>
      </c>
      <c r="C11" s="32"/>
    </row>
    <row r="12" spans="1:9" x14ac:dyDescent="0.35">
      <c r="A12" s="103"/>
      <c r="B12" s="37" t="s">
        <v>73</v>
      </c>
      <c r="C12" s="32">
        <v>24741244</v>
      </c>
    </row>
    <row r="13" spans="1:9" x14ac:dyDescent="0.35">
      <c r="A13" s="103"/>
      <c r="B13" s="92"/>
      <c r="C13" s="93"/>
    </row>
    <row r="14" spans="1:9" x14ac:dyDescent="0.35">
      <c r="A14" s="103"/>
      <c r="B14" s="37" t="s">
        <v>116</v>
      </c>
      <c r="C14" s="40">
        <v>5800000</v>
      </c>
    </row>
    <row r="15" spans="1:9" x14ac:dyDescent="0.35">
      <c r="A15" s="103"/>
      <c r="B15" s="37" t="s">
        <v>117</v>
      </c>
      <c r="C15" s="40"/>
      <c r="E15" t="s">
        <v>75</v>
      </c>
      <c r="F15" s="22">
        <v>0.7</v>
      </c>
    </row>
    <row r="16" spans="1:9" x14ac:dyDescent="0.35">
      <c r="A16" s="103"/>
      <c r="B16" s="92" t="s">
        <v>76</v>
      </c>
      <c r="C16" s="93"/>
      <c r="E16" t="s">
        <v>77</v>
      </c>
      <c r="F16" s="23">
        <v>0.3</v>
      </c>
      <c r="I16" s="25"/>
    </row>
    <row r="17" spans="1:9" x14ac:dyDescent="0.35">
      <c r="A17" s="103"/>
      <c r="B17" s="37"/>
      <c r="C17" s="41"/>
      <c r="F17" s="26"/>
      <c r="I17" s="25"/>
    </row>
    <row r="18" spans="1:9" ht="23.25" customHeight="1" x14ac:dyDescent="0.35">
      <c r="A18" s="39" t="s">
        <v>78</v>
      </c>
      <c r="B18" s="87" t="s">
        <v>75</v>
      </c>
      <c r="C18" s="88"/>
    </row>
    <row r="19" spans="1:9" ht="58" x14ac:dyDescent="0.35">
      <c r="A19" s="36" t="s">
        <v>80</v>
      </c>
      <c r="B19" s="94" t="s">
        <v>169</v>
      </c>
      <c r="C19" s="95"/>
    </row>
    <row r="20" spans="1:9" ht="15" customHeight="1" x14ac:dyDescent="0.35">
      <c r="A20" s="21" t="s">
        <v>81</v>
      </c>
      <c r="B20" s="89">
        <f>((C22+C23+C25+C26+C30+C28+C32+C34+C29+C33)-C37)*C36*C38</f>
        <v>11250000</v>
      </c>
      <c r="C20" s="89"/>
    </row>
    <row r="21" spans="1:9" x14ac:dyDescent="0.35">
      <c r="A21" s="7" t="s">
        <v>82</v>
      </c>
      <c r="B21" s="96" t="s">
        <v>71</v>
      </c>
      <c r="C21" s="97"/>
    </row>
    <row r="22" spans="1:9" x14ac:dyDescent="0.35">
      <c r="A22" s="98"/>
      <c r="B22" s="37" t="s">
        <v>72</v>
      </c>
      <c r="C22" s="32">
        <v>0</v>
      </c>
    </row>
    <row r="23" spans="1:9" x14ac:dyDescent="0.35">
      <c r="A23" s="99"/>
      <c r="B23" s="37" t="s">
        <v>73</v>
      </c>
      <c r="C23" s="32">
        <v>12200000</v>
      </c>
    </row>
    <row r="24" spans="1:9" x14ac:dyDescent="0.35">
      <c r="A24" s="99"/>
      <c r="B24" s="92" t="s">
        <v>74</v>
      </c>
      <c r="C24" s="93"/>
    </row>
    <row r="25" spans="1:9" x14ac:dyDescent="0.35">
      <c r="A25" s="99"/>
      <c r="B25" s="37" t="s">
        <v>116</v>
      </c>
      <c r="C25" s="32">
        <v>0</v>
      </c>
    </row>
    <row r="26" spans="1:9" ht="29.15" customHeight="1" x14ac:dyDescent="0.35">
      <c r="A26" s="99"/>
      <c r="B26" s="37" t="s">
        <v>118</v>
      </c>
      <c r="C26" s="32">
        <v>0</v>
      </c>
    </row>
    <row r="27" spans="1:9" x14ac:dyDescent="0.35">
      <c r="A27" s="99"/>
      <c r="B27" s="92" t="s">
        <v>148</v>
      </c>
      <c r="C27" s="93"/>
    </row>
    <row r="28" spans="1:9" x14ac:dyDescent="0.35">
      <c r="A28" s="99"/>
      <c r="B28" s="37" t="s">
        <v>156</v>
      </c>
      <c r="C28" s="32">
        <v>0</v>
      </c>
    </row>
    <row r="29" spans="1:9" x14ac:dyDescent="0.35">
      <c r="A29" s="99"/>
      <c r="B29" s="37" t="s">
        <v>72</v>
      </c>
      <c r="C29" s="32">
        <v>0</v>
      </c>
    </row>
    <row r="30" spans="1:9" x14ac:dyDescent="0.35">
      <c r="A30" s="99"/>
      <c r="B30" s="37" t="s">
        <v>73</v>
      </c>
      <c r="C30" s="32">
        <v>0</v>
      </c>
    </row>
    <row r="31" spans="1:9" x14ac:dyDescent="0.35">
      <c r="A31" s="99"/>
      <c r="B31" s="92" t="s">
        <v>149</v>
      </c>
      <c r="C31" s="93"/>
    </row>
    <row r="32" spans="1:9" x14ac:dyDescent="0.35">
      <c r="A32" s="99"/>
      <c r="B32" s="37"/>
      <c r="C32" s="32"/>
    </row>
    <row r="33" spans="1:3" x14ac:dyDescent="0.35">
      <c r="A33" s="99"/>
      <c r="B33" s="37" t="s">
        <v>72</v>
      </c>
      <c r="C33" s="32">
        <v>0</v>
      </c>
    </row>
    <row r="34" spans="1:3" x14ac:dyDescent="0.35">
      <c r="A34" s="99"/>
      <c r="B34" s="37" t="s">
        <v>73</v>
      </c>
      <c r="C34" s="32">
        <v>0</v>
      </c>
    </row>
    <row r="35" spans="1:3" x14ac:dyDescent="0.35">
      <c r="A35" s="99"/>
      <c r="B35" s="92" t="s">
        <v>136</v>
      </c>
      <c r="C35" s="93"/>
    </row>
    <row r="36" spans="1:3" x14ac:dyDescent="0.35">
      <c r="A36" s="99"/>
      <c r="B36" s="37" t="s">
        <v>152</v>
      </c>
      <c r="C36" s="33">
        <v>1</v>
      </c>
    </row>
    <row r="37" spans="1:3" x14ac:dyDescent="0.35">
      <c r="A37" s="99"/>
      <c r="B37" s="37" t="s">
        <v>137</v>
      </c>
      <c r="C37" s="34">
        <v>950000</v>
      </c>
    </row>
    <row r="38" spans="1:3" x14ac:dyDescent="0.35">
      <c r="A38" s="99"/>
      <c r="B38" s="37" t="s">
        <v>155</v>
      </c>
      <c r="C38" s="33">
        <v>1</v>
      </c>
    </row>
    <row r="39" spans="1:3" x14ac:dyDescent="0.35">
      <c r="A39" s="24" t="s">
        <v>83</v>
      </c>
      <c r="B39" s="89">
        <f>IFERROR(B20*(VLOOKUP(B18,E15:F17,2,0)),16666)</f>
        <v>7874999.9999999991</v>
      </c>
      <c r="C39" s="89"/>
    </row>
    <row r="40" spans="1:3" ht="93" customHeight="1" x14ac:dyDescent="0.35">
      <c r="A40" s="36" t="s">
        <v>150</v>
      </c>
      <c r="B40" s="90" t="s">
        <v>168</v>
      </c>
      <c r="C40" s="91"/>
    </row>
    <row r="41" spans="1:3" ht="211.5" customHeight="1" x14ac:dyDescent="0.35">
      <c r="A41" s="36" t="s">
        <v>84</v>
      </c>
      <c r="B41" s="85" t="s">
        <v>167</v>
      </c>
      <c r="C41" s="86"/>
    </row>
    <row r="42" spans="1:3" ht="26.15" customHeight="1" x14ac:dyDescent="0.35">
      <c r="A42" s="43" t="s">
        <v>141</v>
      </c>
      <c r="B42" s="43"/>
      <c r="C42" s="43"/>
    </row>
    <row r="43" spans="1:3" x14ac:dyDescent="0.35">
      <c r="A43" s="42" t="s">
        <v>142</v>
      </c>
      <c r="B43" s="84"/>
      <c r="C43" s="84"/>
    </row>
    <row r="44" spans="1:3" ht="41.15" customHeight="1" x14ac:dyDescent="0.35">
      <c r="A44" s="42" t="s">
        <v>140</v>
      </c>
      <c r="B44" s="84"/>
      <c r="C44" s="84"/>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3" workbookViewId="0">
      <selection activeCell="B14" sqref="B14:C14"/>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83" t="s">
        <v>85</v>
      </c>
      <c r="B1" s="83"/>
      <c r="C1" s="83"/>
    </row>
    <row r="2" spans="1:3" x14ac:dyDescent="0.35">
      <c r="A2" s="20" t="s">
        <v>29</v>
      </c>
      <c r="B2" s="73" t="s">
        <v>172</v>
      </c>
      <c r="C2" s="74"/>
    </row>
    <row r="3" spans="1:3" x14ac:dyDescent="0.35">
      <c r="A3" s="5" t="s">
        <v>1</v>
      </c>
      <c r="B3" s="48" t="str">
        <f>'AUTOS  NOTA 322'!B2:C2</f>
        <v>11001400307320230160300</v>
      </c>
      <c r="C3" s="48"/>
    </row>
    <row r="4" spans="1:3" x14ac:dyDescent="0.35">
      <c r="A4" s="5" t="s">
        <v>2</v>
      </c>
      <c r="B4" s="48" t="str">
        <f>'AUTOS  NOTA 322'!B3:C3</f>
        <v>55 Civil Municipal de Pequeñas Causas de Bogotá</v>
      </c>
      <c r="C4" s="48"/>
    </row>
    <row r="5" spans="1:3" x14ac:dyDescent="0.35">
      <c r="A5" s="5" t="s">
        <v>3</v>
      </c>
      <c r="B5" s="48" t="str">
        <f>'AUTOS  NOTA 322'!B4:C4</f>
        <v>Allianz Seguros S.A.</v>
      </c>
      <c r="C5" s="48"/>
    </row>
    <row r="6" spans="1:3" ht="15" customHeight="1" x14ac:dyDescent="0.35">
      <c r="A6" s="5" t="s">
        <v>4</v>
      </c>
      <c r="B6" s="48" t="str">
        <f>'AUTOS  NOTA 322'!B5:C5</f>
        <v>María Ana Cecilia Aguirre Buitrago</v>
      </c>
      <c r="C6" s="48"/>
    </row>
    <row r="7" spans="1:3" ht="15" customHeight="1" x14ac:dyDescent="0.35">
      <c r="A7" s="5" t="s">
        <v>5</v>
      </c>
      <c r="B7" s="48" t="str">
        <f>'AUTOS  NOTA 322'!B6:C6</f>
        <v>DEMANDA DIRECTA</v>
      </c>
      <c r="C7" s="48"/>
    </row>
    <row r="8" spans="1:3" ht="15" customHeight="1" x14ac:dyDescent="0.35">
      <c r="A8" s="31" t="s">
        <v>119</v>
      </c>
      <c r="B8" s="6">
        <v>944</v>
      </c>
      <c r="C8" s="6" t="s">
        <v>173</v>
      </c>
    </row>
    <row r="9" spans="1:3" ht="19" customHeight="1" x14ac:dyDescent="0.35">
      <c r="A9" s="5" t="s">
        <v>120</v>
      </c>
      <c r="B9" s="48" t="s">
        <v>75</v>
      </c>
      <c r="C9" s="48"/>
    </row>
    <row r="10" spans="1:3" x14ac:dyDescent="0.35">
      <c r="A10" s="7" t="s">
        <v>82</v>
      </c>
      <c r="B10" s="107">
        <f>'AUTOS NOTA 324'!B20:C20</f>
        <v>11250000</v>
      </c>
      <c r="C10" s="107"/>
    </row>
    <row r="11" spans="1:3" x14ac:dyDescent="0.35">
      <c r="A11" s="7" t="s">
        <v>139</v>
      </c>
      <c r="B11" s="108">
        <f>'AUTOS NOTA 324'!B39:C39</f>
        <v>7874999.9999999991</v>
      </c>
      <c r="C11" s="48"/>
    </row>
    <row r="12" spans="1:3" ht="253.5" customHeight="1" x14ac:dyDescent="0.35">
      <c r="A12" s="7" t="s">
        <v>86</v>
      </c>
      <c r="B12" s="104" t="s">
        <v>169</v>
      </c>
      <c r="C12" s="105"/>
    </row>
    <row r="13" spans="1:3" ht="43.5" x14ac:dyDescent="0.35">
      <c r="A13" s="5" t="s">
        <v>87</v>
      </c>
      <c r="B13" s="48" t="s">
        <v>35</v>
      </c>
      <c r="C13" s="48"/>
    </row>
    <row r="14" spans="1:3" ht="43.5" x14ac:dyDescent="0.35">
      <c r="A14" s="5" t="s">
        <v>88</v>
      </c>
      <c r="B14" s="48" t="s">
        <v>35</v>
      </c>
      <c r="C14" s="48"/>
    </row>
    <row r="15" spans="1:3" x14ac:dyDescent="0.35">
      <c r="A15" s="5" t="s">
        <v>89</v>
      </c>
      <c r="B15" s="6" t="s">
        <v>35</v>
      </c>
      <c r="C15" s="6"/>
    </row>
    <row r="16" spans="1:3" x14ac:dyDescent="0.35">
      <c r="A16" s="7" t="s">
        <v>90</v>
      </c>
      <c r="B16" s="48" t="s">
        <v>45</v>
      </c>
      <c r="C16" s="48"/>
    </row>
    <row r="17" spans="1:3" x14ac:dyDescent="0.35">
      <c r="A17" s="6" t="s">
        <v>91</v>
      </c>
      <c r="B17" s="106"/>
      <c r="C17" s="106"/>
    </row>
  </sheetData>
  <mergeCells count="15">
    <mergeCell ref="B16:C16"/>
    <mergeCell ref="B12:C12"/>
    <mergeCell ref="B17:C17"/>
    <mergeCell ref="B14:C14"/>
    <mergeCell ref="A1:C1"/>
    <mergeCell ref="B7:C7"/>
    <mergeCell ref="B10:C10"/>
    <mergeCell ref="B11:C11"/>
    <mergeCell ref="B13:C13"/>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58A4E-3EC4-4C06-8B1A-167DFDA6BB4B}">
  <dimension ref="A1:H24"/>
  <sheetViews>
    <sheetView tabSelected="1" workbookViewId="0">
      <selection activeCell="B13" sqref="B13:C13"/>
    </sheetView>
  </sheetViews>
  <sheetFormatPr baseColWidth="10" defaultColWidth="0" defaultRowHeight="14.5" x14ac:dyDescent="0.35"/>
  <cols>
    <col min="1" max="1" width="54.453125" customWidth="1"/>
    <col min="2" max="2" width="23.453125" customWidth="1"/>
    <col min="3" max="3" width="98.81640625" customWidth="1"/>
    <col min="4" max="8" width="0" hidden="1" customWidth="1"/>
    <col min="9" max="16384" width="11.453125" hidden="1"/>
  </cols>
  <sheetData>
    <row r="1" spans="1:3" ht="26" x14ac:dyDescent="0.35">
      <c r="A1" s="110" t="s">
        <v>174</v>
      </c>
      <c r="B1" s="110"/>
      <c r="C1" s="110"/>
    </row>
    <row r="2" spans="1:3" x14ac:dyDescent="0.35">
      <c r="A2" s="44" t="s">
        <v>29</v>
      </c>
      <c r="B2" s="73" t="s">
        <v>179</v>
      </c>
      <c r="C2" s="74"/>
    </row>
    <row r="3" spans="1:3" x14ac:dyDescent="0.35">
      <c r="A3" s="5" t="s">
        <v>1</v>
      </c>
      <c r="B3" s="52" t="s">
        <v>157</v>
      </c>
      <c r="C3" s="53"/>
    </row>
    <row r="4" spans="1:3" x14ac:dyDescent="0.35">
      <c r="A4" s="5" t="s">
        <v>2</v>
      </c>
      <c r="B4" s="45" t="s">
        <v>158</v>
      </c>
      <c r="C4" s="46"/>
    </row>
    <row r="5" spans="1:3" ht="15" customHeight="1" x14ac:dyDescent="0.35">
      <c r="A5" s="5" t="s">
        <v>3</v>
      </c>
      <c r="B5" s="45" t="s">
        <v>159</v>
      </c>
      <c r="C5" s="46"/>
    </row>
    <row r="6" spans="1:3" ht="15" customHeight="1" x14ac:dyDescent="0.35">
      <c r="A6" s="5" t="s">
        <v>4</v>
      </c>
      <c r="B6" s="45" t="s">
        <v>160</v>
      </c>
      <c r="C6" s="46"/>
    </row>
    <row r="7" spans="1:3" x14ac:dyDescent="0.35">
      <c r="A7" s="5" t="s">
        <v>5</v>
      </c>
      <c r="B7" s="48" t="s">
        <v>122</v>
      </c>
      <c r="C7" s="48"/>
    </row>
    <row r="8" spans="1:3" x14ac:dyDescent="0.35">
      <c r="A8" s="5" t="s">
        <v>120</v>
      </c>
      <c r="B8" s="48" t="s">
        <v>75</v>
      </c>
      <c r="C8" s="48"/>
    </row>
    <row r="9" spans="1:3" x14ac:dyDescent="0.35">
      <c r="A9" s="7" t="s">
        <v>82</v>
      </c>
      <c r="B9" s="107">
        <v>11250000</v>
      </c>
      <c r="C9" s="107"/>
    </row>
    <row r="10" spans="1:3" x14ac:dyDescent="0.35">
      <c r="A10" s="5" t="s">
        <v>175</v>
      </c>
      <c r="B10" s="109">
        <v>11250000</v>
      </c>
      <c r="C10" s="109"/>
    </row>
    <row r="11" spans="1:3" ht="41.25" customHeight="1" x14ac:dyDescent="0.35">
      <c r="A11" s="5" t="s">
        <v>176</v>
      </c>
      <c r="B11" s="49" t="s">
        <v>180</v>
      </c>
      <c r="C11" s="48"/>
    </row>
    <row r="12" spans="1:3" x14ac:dyDescent="0.35">
      <c r="A12" s="5" t="s">
        <v>177</v>
      </c>
      <c r="B12" s="109">
        <v>11250000</v>
      </c>
      <c r="C12" s="109"/>
    </row>
    <row r="13" spans="1:3" x14ac:dyDescent="0.35">
      <c r="A13" s="5" t="s">
        <v>178</v>
      </c>
      <c r="B13" s="48" t="s">
        <v>181</v>
      </c>
      <c r="C13" s="48"/>
    </row>
    <row r="19" spans="4:8" x14ac:dyDescent="0.35">
      <c r="D19" t="str">
        <f t="shared" ref="D19:H22" si="0">UPPER(D17)</f>
        <v/>
      </c>
      <c r="E19" t="str">
        <f t="shared" si="0"/>
        <v/>
      </c>
      <c r="F19" t="str">
        <f t="shared" si="0"/>
        <v/>
      </c>
      <c r="G19" t="str">
        <f t="shared" si="0"/>
        <v/>
      </c>
      <c r="H19" t="str">
        <f t="shared" si="0"/>
        <v/>
      </c>
    </row>
    <row r="20" spans="4:8" x14ac:dyDescent="0.35">
      <c r="D20" t="str">
        <f t="shared" si="0"/>
        <v/>
      </c>
      <c r="E20" t="str">
        <f t="shared" si="0"/>
        <v/>
      </c>
      <c r="F20" t="str">
        <f t="shared" si="0"/>
        <v/>
      </c>
      <c r="G20" t="str">
        <f t="shared" si="0"/>
        <v/>
      </c>
      <c r="H20" t="str">
        <f t="shared" si="0"/>
        <v/>
      </c>
    </row>
    <row r="21" spans="4:8" x14ac:dyDescent="0.35">
      <c r="D21" t="str">
        <f t="shared" si="0"/>
        <v/>
      </c>
      <c r="E21" t="str">
        <f t="shared" si="0"/>
        <v/>
      </c>
      <c r="F21" t="str">
        <f t="shared" si="0"/>
        <v/>
      </c>
      <c r="G21" t="str">
        <f t="shared" si="0"/>
        <v/>
      </c>
      <c r="H21" t="str">
        <f t="shared" si="0"/>
        <v/>
      </c>
    </row>
    <row r="22" spans="4:8" x14ac:dyDescent="0.35">
      <c r="D22" t="str">
        <f>UPPER(D20)</f>
        <v/>
      </c>
      <c r="E22" t="str">
        <f t="shared" si="0"/>
        <v/>
      </c>
      <c r="F22" t="str">
        <f t="shared" si="0"/>
        <v/>
      </c>
      <c r="G22" t="str">
        <f t="shared" si="0"/>
        <v/>
      </c>
      <c r="H22" t="str">
        <f t="shared" si="0"/>
        <v/>
      </c>
    </row>
    <row r="23" spans="4:8" x14ac:dyDescent="0.35">
      <c r="D23" t="str">
        <f t="shared" ref="D23:H24" si="1">UPPER(D21)</f>
        <v/>
      </c>
      <c r="E23" t="str">
        <f t="shared" si="1"/>
        <v/>
      </c>
      <c r="F23" t="str">
        <f t="shared" si="1"/>
        <v/>
      </c>
      <c r="G23" t="str">
        <f t="shared" si="1"/>
        <v/>
      </c>
      <c r="H23" t="str">
        <f t="shared" si="1"/>
        <v/>
      </c>
    </row>
    <row r="24" spans="4:8" x14ac:dyDescent="0.3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3:C13"/>
    <mergeCell ref="B7:C7"/>
    <mergeCell ref="B8:C8"/>
    <mergeCell ref="B9:C9"/>
    <mergeCell ref="B10:C10"/>
    <mergeCell ref="B11:C11"/>
    <mergeCell ref="B12:C1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F755457-B4DD-40E8-8F7E-67DBF9F37E8E}">
          <x14:formula1>
            <xm:f>Hoja2!$K$1:$K$2</xm:f>
          </x14:formula1>
          <xm:sqref>B7:C7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7265625" customWidth="1"/>
    <col min="13" max="13" width="16" customWidth="1"/>
  </cols>
  <sheetData>
    <row r="1" spans="1:15" x14ac:dyDescent="0.3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35">
      <c r="A2" t="s">
        <v>94</v>
      </c>
      <c r="B2" t="s">
        <v>45</v>
      </c>
      <c r="C2" t="s">
        <v>95</v>
      </c>
      <c r="D2" s="2" t="s">
        <v>96</v>
      </c>
      <c r="E2" s="1" t="s">
        <v>97</v>
      </c>
      <c r="F2" s="2" t="s">
        <v>79</v>
      </c>
      <c r="G2" s="4">
        <v>0.7</v>
      </c>
      <c r="H2" t="s">
        <v>14</v>
      </c>
      <c r="I2" t="s">
        <v>98</v>
      </c>
      <c r="K2" t="s">
        <v>122</v>
      </c>
      <c r="L2" s="30" t="s">
        <v>123</v>
      </c>
      <c r="M2" t="s">
        <v>99</v>
      </c>
      <c r="N2" t="s">
        <v>77</v>
      </c>
      <c r="O2" t="s">
        <v>45</v>
      </c>
    </row>
    <row r="3" spans="1:15" x14ac:dyDescent="0.35">
      <c r="A3" t="s">
        <v>99</v>
      </c>
      <c r="C3" t="s">
        <v>100</v>
      </c>
      <c r="D3" s="2" t="s">
        <v>101</v>
      </c>
      <c r="E3" s="1" t="s">
        <v>102</v>
      </c>
      <c r="F3" s="2" t="s">
        <v>77</v>
      </c>
      <c r="G3" s="4">
        <v>0.3</v>
      </c>
      <c r="H3" t="s">
        <v>103</v>
      </c>
      <c r="I3" t="s">
        <v>104</v>
      </c>
      <c r="L3" s="30" t="s">
        <v>124</v>
      </c>
      <c r="M3" t="s">
        <v>105</v>
      </c>
      <c r="N3" t="s">
        <v>79</v>
      </c>
    </row>
    <row r="4" spans="1:15" x14ac:dyDescent="0.35">
      <c r="A4" t="s">
        <v>105</v>
      </c>
      <c r="C4" t="s">
        <v>38</v>
      </c>
      <c r="E4" s="1" t="s">
        <v>106</v>
      </c>
      <c r="H4" t="s">
        <v>107</v>
      </c>
      <c r="I4" t="s">
        <v>18</v>
      </c>
      <c r="L4" t="s">
        <v>125</v>
      </c>
    </row>
    <row r="5" spans="1:15" x14ac:dyDescent="0.35">
      <c r="A5" t="s">
        <v>108</v>
      </c>
      <c r="E5" s="1" t="s">
        <v>109</v>
      </c>
      <c r="H5" t="s">
        <v>110</v>
      </c>
      <c r="I5" t="s">
        <v>111</v>
      </c>
      <c r="L5" s="30" t="s">
        <v>126</v>
      </c>
    </row>
    <row r="6" spans="1:15" x14ac:dyDescent="0.35">
      <c r="E6" s="1" t="s">
        <v>112</v>
      </c>
      <c r="I6" t="s">
        <v>113</v>
      </c>
      <c r="L6" s="30" t="s">
        <v>154</v>
      </c>
    </row>
    <row r="7" spans="1:15" x14ac:dyDescent="0.35">
      <c r="E7" s="1" t="s">
        <v>114</v>
      </c>
      <c r="I7" t="s">
        <v>146</v>
      </c>
      <c r="L7" s="30" t="s">
        <v>127</v>
      </c>
    </row>
    <row r="8" spans="1:15" x14ac:dyDescent="0.35">
      <c r="E8" s="1" t="s">
        <v>115</v>
      </c>
      <c r="L8" s="30" t="s">
        <v>148</v>
      </c>
    </row>
    <row r="9" spans="1:15" x14ac:dyDescent="0.35">
      <c r="L9" s="30" t="s">
        <v>128</v>
      </c>
    </row>
    <row r="10" spans="1:15" x14ac:dyDescent="0.35">
      <c r="L10" s="30" t="s">
        <v>129</v>
      </c>
    </row>
    <row r="11" spans="1:15" x14ac:dyDescent="0.35">
      <c r="L11" s="30" t="s">
        <v>130</v>
      </c>
    </row>
    <row r="12" spans="1:15" x14ac:dyDescent="0.35">
      <c r="L12" s="30" t="s">
        <v>131</v>
      </c>
    </row>
    <row r="13" spans="1:15" x14ac:dyDescent="0.3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AUTOS  NOTA 322</vt:lpstr>
      <vt:lpstr>AUTOS NOTA 321</vt:lpstr>
      <vt:lpstr>AUTOS NOTA 324</vt:lpstr>
      <vt:lpstr>TASACION </vt:lpstr>
      <vt:lpstr>AUTOS NOTA 325</vt:lpstr>
      <vt:lpstr>CONCEPTO DE CONCILIACIÓN 330 </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2025-03-05T15:53:02Z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