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 Maria Arango\Downloads\"/>
    </mc:Choice>
  </mc:AlternateContent>
  <xr:revisionPtr revIDLastSave="0" documentId="13_ncr:1_{9EF3C465-35AA-4D98-BCEB-0957A318F9BE}" xr6:coauthVersionLast="47" xr6:coauthVersionMax="47" xr10:uidLastSave="{00000000-0000-0000-0000-000000000000}"/>
  <bookViews>
    <workbookView xWindow="-120" yWindow="-120" windowWidth="24240" windowHeight="13020" tabRatio="273" xr2:uid="{00000000-000D-0000-FFFF-FFFF00000000}"/>
  </bookViews>
  <sheets>
    <sheet name="Otro sí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4" i="9" l="1"/>
  <c r="N73" i="9"/>
  <c r="K73" i="9"/>
  <c r="M73" i="9"/>
  <c r="E73" i="9"/>
  <c r="F73" i="9" s="1"/>
  <c r="G73" i="9" s="1"/>
  <c r="H73" i="9" s="1"/>
  <c r="D73" i="9"/>
  <c r="I73" i="9"/>
  <c r="N70" i="9" l="1"/>
  <c r="N71" i="9"/>
  <c r="N72" i="9"/>
  <c r="M71" i="9"/>
  <c r="M72" i="9"/>
  <c r="K71" i="9"/>
  <c r="I71" i="9"/>
  <c r="I72" i="9"/>
  <c r="E72" i="9"/>
  <c r="F72" i="9" s="1"/>
  <c r="G72" i="9" s="1"/>
  <c r="H72" i="9" s="1"/>
  <c r="K72" i="9" s="1"/>
  <c r="E70" i="9"/>
  <c r="D72" i="9"/>
  <c r="D71" i="9"/>
  <c r="E71" i="9" s="1"/>
  <c r="F71" i="9" s="1"/>
  <c r="G71" i="9" s="1"/>
  <c r="H71" i="9" s="1"/>
  <c r="M56" i="9" l="1"/>
  <c r="M44" i="9"/>
  <c r="N44" i="9"/>
  <c r="N43" i="9"/>
  <c r="N42" i="9"/>
  <c r="N41" i="9"/>
  <c r="N40" i="9"/>
  <c r="N39" i="9"/>
  <c r="N38" i="9"/>
  <c r="N37" i="9"/>
  <c r="N36" i="9"/>
  <c r="N35" i="9"/>
  <c r="M35" i="9"/>
  <c r="M36" i="9" s="1"/>
  <c r="M37" i="9" s="1"/>
  <c r="M38" i="9" s="1"/>
  <c r="M39" i="9" s="1"/>
  <c r="M40" i="9" s="1"/>
  <c r="M41" i="9" s="1"/>
  <c r="M42" i="9" s="1"/>
  <c r="M43" i="9" s="1"/>
  <c r="M45" i="9" s="1"/>
  <c r="M46" i="9" s="1"/>
  <c r="M47" i="9" s="1"/>
  <c r="M48" i="9" s="1"/>
  <c r="M49" i="9" s="1"/>
  <c r="M50" i="9" s="1"/>
  <c r="M51" i="9" s="1"/>
  <c r="M52" i="9" s="1"/>
  <c r="M53" i="9" s="1"/>
  <c r="M54" i="9" s="1"/>
  <c r="M55" i="9" s="1"/>
  <c r="D70" i="9"/>
  <c r="D69" i="9"/>
  <c r="E69" i="9" s="1"/>
  <c r="F69" i="9" s="1"/>
  <c r="G69" i="9" s="1"/>
  <c r="H69" i="9" s="1"/>
  <c r="I69" i="9"/>
  <c r="I68" i="9"/>
  <c r="D68" i="9"/>
  <c r="E68" i="9" s="1"/>
  <c r="F68" i="9" s="1"/>
  <c r="G68" i="9" s="1"/>
  <c r="H68" i="9" s="1"/>
  <c r="K68" i="9" s="1"/>
  <c r="I67" i="9"/>
  <c r="D67" i="9"/>
  <c r="E67" i="9" s="1"/>
  <c r="F67" i="9" s="1"/>
  <c r="G67" i="9" s="1"/>
  <c r="H67" i="9" s="1"/>
  <c r="I66" i="9"/>
  <c r="D66" i="9"/>
  <c r="E66" i="9" s="1"/>
  <c r="F66" i="9" s="1"/>
  <c r="G66" i="9" s="1"/>
  <c r="H66" i="9" s="1"/>
  <c r="I65" i="9"/>
  <c r="D65" i="9"/>
  <c r="E65" i="9" s="1"/>
  <c r="F65" i="9" s="1"/>
  <c r="G65" i="9" s="1"/>
  <c r="H65" i="9" s="1"/>
  <c r="I64" i="9"/>
  <c r="D64" i="9"/>
  <c r="E64" i="9" s="1"/>
  <c r="F64" i="9" s="1"/>
  <c r="G64" i="9" s="1"/>
  <c r="H64" i="9" s="1"/>
  <c r="I63" i="9"/>
  <c r="D63" i="9"/>
  <c r="E63" i="9" s="1"/>
  <c r="F63" i="9" s="1"/>
  <c r="G63" i="9" s="1"/>
  <c r="H63" i="9" s="1"/>
  <c r="I62" i="9"/>
  <c r="D62" i="9"/>
  <c r="E62" i="9" s="1"/>
  <c r="F62" i="9" s="1"/>
  <c r="G62" i="9" s="1"/>
  <c r="H62" i="9" s="1"/>
  <c r="I61" i="9"/>
  <c r="D61" i="9"/>
  <c r="E61" i="9" s="1"/>
  <c r="F61" i="9" s="1"/>
  <c r="G61" i="9" s="1"/>
  <c r="H61" i="9" s="1"/>
  <c r="I60" i="9"/>
  <c r="D60" i="9"/>
  <c r="E60" i="9" s="1"/>
  <c r="F60" i="9" s="1"/>
  <c r="G60" i="9" s="1"/>
  <c r="H60" i="9" s="1"/>
  <c r="I59" i="9"/>
  <c r="D59" i="9"/>
  <c r="E59" i="9" s="1"/>
  <c r="F59" i="9" s="1"/>
  <c r="G59" i="9" s="1"/>
  <c r="H59" i="9" s="1"/>
  <c r="K59" i="9" s="1"/>
  <c r="I58" i="9"/>
  <c r="D58" i="9"/>
  <c r="E58" i="9" s="1"/>
  <c r="F58" i="9" s="1"/>
  <c r="G58" i="9" s="1"/>
  <c r="H58" i="9" s="1"/>
  <c r="I57" i="9"/>
  <c r="D57" i="9"/>
  <c r="E57" i="9" s="1"/>
  <c r="F57" i="9" s="1"/>
  <c r="G57" i="9" s="1"/>
  <c r="H57" i="9" s="1"/>
  <c r="K57" i="9" s="1"/>
  <c r="I56" i="9"/>
  <c r="D56" i="9"/>
  <c r="E56" i="9" s="1"/>
  <c r="F56" i="9" s="1"/>
  <c r="G56" i="9" s="1"/>
  <c r="H56" i="9" s="1"/>
  <c r="K56" i="9" s="1"/>
  <c r="I55" i="9"/>
  <c r="D55" i="9"/>
  <c r="E55" i="9" s="1"/>
  <c r="F55" i="9" s="1"/>
  <c r="G55" i="9" s="1"/>
  <c r="H55" i="9" s="1"/>
  <c r="K55" i="9" s="1"/>
  <c r="I54" i="9"/>
  <c r="D54" i="9"/>
  <c r="E54" i="9" s="1"/>
  <c r="F54" i="9" s="1"/>
  <c r="G54" i="9" s="1"/>
  <c r="H54" i="9" s="1"/>
  <c r="K54" i="9" s="1"/>
  <c r="I53" i="9"/>
  <c r="D53" i="9"/>
  <c r="E53" i="9" s="1"/>
  <c r="F53" i="9" s="1"/>
  <c r="G53" i="9" s="1"/>
  <c r="H53" i="9" s="1"/>
  <c r="K53" i="9" s="1"/>
  <c r="I52" i="9"/>
  <c r="D52" i="9"/>
  <c r="E52" i="9" s="1"/>
  <c r="F52" i="9" s="1"/>
  <c r="G52" i="9" s="1"/>
  <c r="H52" i="9" s="1"/>
  <c r="I51" i="9"/>
  <c r="D51" i="9"/>
  <c r="E51" i="9" s="1"/>
  <c r="F51" i="9" s="1"/>
  <c r="G51" i="9" s="1"/>
  <c r="H51" i="9" s="1"/>
  <c r="I50" i="9"/>
  <c r="D50" i="9"/>
  <c r="E50" i="9" s="1"/>
  <c r="F50" i="9" s="1"/>
  <c r="G50" i="9" s="1"/>
  <c r="H50" i="9" s="1"/>
  <c r="I49" i="9"/>
  <c r="D49" i="9"/>
  <c r="E49" i="9" s="1"/>
  <c r="F49" i="9" s="1"/>
  <c r="G49" i="9" s="1"/>
  <c r="H49" i="9" s="1"/>
  <c r="I48" i="9"/>
  <c r="D48" i="9"/>
  <c r="E48" i="9" s="1"/>
  <c r="F48" i="9" s="1"/>
  <c r="G48" i="9" s="1"/>
  <c r="H48" i="9" s="1"/>
  <c r="M57" i="9" l="1"/>
  <c r="M58" i="9" s="1"/>
  <c r="M59" i="9" s="1"/>
  <c r="M60" i="9" s="1"/>
  <c r="M61" i="9" s="1"/>
  <c r="M62" i="9" s="1"/>
  <c r="M63" i="9" s="1"/>
  <c r="M64" i="9" s="1"/>
  <c r="M65" i="9" s="1"/>
  <c r="M66" i="9" s="1"/>
  <c r="M67" i="9" s="1"/>
  <c r="M68" i="9" s="1"/>
  <c r="N46" i="9"/>
  <c r="N49" i="9"/>
  <c r="N51" i="9"/>
  <c r="N55" i="9"/>
  <c r="N47" i="9"/>
  <c r="N52" i="9"/>
  <c r="N56" i="9"/>
  <c r="N53" i="9"/>
  <c r="N45" i="9"/>
  <c r="N50" i="9"/>
  <c r="N54" i="9"/>
  <c r="N48" i="9"/>
  <c r="K69" i="9"/>
  <c r="K52" i="9"/>
  <c r="K48" i="9"/>
  <c r="K67" i="9"/>
  <c r="K50" i="9"/>
  <c r="K58" i="9"/>
  <c r="K61" i="9"/>
  <c r="K62" i="9"/>
  <c r="K65" i="9"/>
  <c r="K66" i="9"/>
  <c r="K60" i="9"/>
  <c r="K63" i="9"/>
  <c r="K51" i="9"/>
  <c r="K64" i="9"/>
  <c r="K49" i="9"/>
  <c r="N64" i="9" l="1"/>
  <c r="N57" i="9"/>
  <c r="N59" i="9"/>
  <c r="N65" i="9"/>
  <c r="N63" i="9"/>
  <c r="M69" i="9"/>
  <c r="N68" i="9"/>
  <c r="N66" i="9"/>
  <c r="N60" i="9"/>
  <c r="N67" i="9"/>
  <c r="N62" i="9"/>
  <c r="N58" i="9"/>
  <c r="N61" i="9"/>
  <c r="I70" i="9"/>
  <c r="F70" i="9"/>
  <c r="G70" i="9" s="1"/>
  <c r="H70" i="9" s="1"/>
  <c r="D41" i="9"/>
  <c r="E41" i="9" s="1"/>
  <c r="F41" i="9" s="1"/>
  <c r="G41" i="9" s="1"/>
  <c r="H41" i="9" s="1"/>
  <c r="I41" i="9"/>
  <c r="D42" i="9"/>
  <c r="E42" i="9" s="1"/>
  <c r="F42" i="9" s="1"/>
  <c r="G42" i="9" s="1"/>
  <c r="H42" i="9" s="1"/>
  <c r="I42" i="9"/>
  <c r="D43" i="9"/>
  <c r="E43" i="9" s="1"/>
  <c r="F43" i="9" s="1"/>
  <c r="G43" i="9" s="1"/>
  <c r="H43" i="9" s="1"/>
  <c r="I43" i="9"/>
  <c r="D44" i="9"/>
  <c r="E44" i="9" s="1"/>
  <c r="F44" i="9" s="1"/>
  <c r="G44" i="9" s="1"/>
  <c r="H44" i="9" s="1"/>
  <c r="I44" i="9"/>
  <c r="D45" i="9"/>
  <c r="E45" i="9" s="1"/>
  <c r="F45" i="9" s="1"/>
  <c r="G45" i="9" s="1"/>
  <c r="H45" i="9" s="1"/>
  <c r="I45" i="9"/>
  <c r="D46" i="9"/>
  <c r="E46" i="9" s="1"/>
  <c r="F46" i="9" s="1"/>
  <c r="G46" i="9" s="1"/>
  <c r="H46" i="9" s="1"/>
  <c r="I46" i="9"/>
  <c r="D47" i="9"/>
  <c r="E47" i="9" s="1"/>
  <c r="F47" i="9" s="1"/>
  <c r="G47" i="9" s="1"/>
  <c r="H47" i="9" s="1"/>
  <c r="I47" i="9"/>
  <c r="N69" i="9" l="1"/>
  <c r="K70" i="9"/>
  <c r="M70" i="9" s="1"/>
  <c r="K41" i="9"/>
  <c r="K47" i="9"/>
  <c r="K46" i="9"/>
  <c r="K45" i="9"/>
  <c r="K44" i="9"/>
  <c r="K43" i="9"/>
  <c r="K42" i="9"/>
  <c r="D40" i="9"/>
  <c r="E40" i="9" s="1"/>
  <c r="F40" i="9" s="1"/>
  <c r="G40" i="9" s="1"/>
  <c r="H40" i="9" s="1"/>
  <c r="I40" i="9"/>
  <c r="K40" i="9" l="1"/>
  <c r="I39" i="9" l="1"/>
  <c r="D39" i="9"/>
  <c r="E39" i="9" s="1"/>
  <c r="F39" i="9" s="1"/>
  <c r="G39" i="9" s="1"/>
  <c r="H39" i="9" s="1"/>
  <c r="I38" i="9"/>
  <c r="D38" i="9"/>
  <c r="E38" i="9" s="1"/>
  <c r="F38" i="9" s="1"/>
  <c r="G38" i="9" s="1"/>
  <c r="H38" i="9" s="1"/>
  <c r="I37" i="9"/>
  <c r="D37" i="9"/>
  <c r="E37" i="9" s="1"/>
  <c r="F37" i="9" s="1"/>
  <c r="G37" i="9" s="1"/>
  <c r="H37" i="9" s="1"/>
  <c r="K37" i="9" s="1"/>
  <c r="K39" i="9" l="1"/>
  <c r="K38" i="9"/>
  <c r="I36" i="9"/>
  <c r="D36" i="9"/>
  <c r="E36" i="9" s="1"/>
  <c r="F36" i="9" s="1"/>
  <c r="G36" i="9" s="1"/>
  <c r="H36" i="9" s="1"/>
  <c r="K36" i="9" l="1"/>
  <c r="I35" i="9"/>
  <c r="D35" i="9"/>
  <c r="E35" i="9" s="1"/>
  <c r="F35" i="9" s="1"/>
  <c r="G35" i="9" s="1"/>
  <c r="H35" i="9" s="1"/>
  <c r="I34" i="9"/>
  <c r="D34" i="9"/>
  <c r="E34" i="9" s="1"/>
  <c r="F34" i="9" s="1"/>
  <c r="G34" i="9" s="1"/>
  <c r="H34" i="9" s="1"/>
  <c r="K34" i="9" l="1"/>
  <c r="K35" i="9"/>
  <c r="M34" i="9" l="1"/>
  <c r="N34" i="9" l="1"/>
</calcChain>
</file>

<file path=xl/sharedStrings.xml><?xml version="1.0" encoding="utf-8"?>
<sst xmlns="http://schemas.openxmlformats.org/spreadsheetml/2006/main" count="14" uniqueCount="14">
  <si>
    <t>DESDE</t>
  </si>
  <si>
    <t>HASTA</t>
  </si>
  <si>
    <t>BANCARIO CTE.</t>
  </si>
  <si>
    <t>EFECTIVA ANUAL</t>
  </si>
  <si>
    <t>TASA NOMINAL VENCIDA MENSUAL</t>
  </si>
  <si>
    <t>TASA NOMINAL VENCIDA DIARIA</t>
  </si>
  <si>
    <t>DIAS</t>
  </si>
  <si>
    <t>CAPITAL</t>
  </si>
  <si>
    <t>INTERESES</t>
  </si>
  <si>
    <t>ABONOS</t>
  </si>
  <si>
    <t>SUMATORIA INTERESES MENOS ABONOS</t>
  </si>
  <si>
    <t>TOTAL</t>
  </si>
  <si>
    <t>(Int- cte.x 1.5)</t>
  </si>
  <si>
    <t>SFC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</si>
</sst>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dd\-mm\-yy"/>
    <numFmt numFmtId="165" formatCode="0.000"/>
    <numFmt numFmtId="166" formatCode="_([$$-2C0A]* #,##0.00_);_([$$-2C0A]* \(#,##0.00\);_([$$-2C0A]* &quot;-&quot;??_);_(@_)"/>
    <numFmt numFmtId="167" formatCode="_-[$$-2C0A]\ * #,##0.00_-;\-[$$-2C0A]\ * #,##0.00_-;_-[$$-2C0A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2" fontId="2" fillId="2" borderId="1" xfId="2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165" fontId="2" fillId="2" borderId="1" xfId="2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2" applyNumberFormat="1" applyFont="1" applyFill="1" applyBorder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3" fillId="2" borderId="1" xfId="2" applyNumberFormat="1" applyFont="1" applyFill="1" applyBorder="1"/>
    <xf numFmtId="1" fontId="3" fillId="0" borderId="1" xfId="0" applyNumberFormat="1" applyFont="1" applyBorder="1" applyAlignment="1">
      <alignment horizontal="right" vertical="justify"/>
    </xf>
    <xf numFmtId="166" fontId="3" fillId="2" borderId="1" xfId="1" applyNumberFormat="1" applyFont="1" applyFill="1" applyBorder="1"/>
    <xf numFmtId="166" fontId="3" fillId="0" borderId="1" xfId="0" applyNumberFormat="1" applyFont="1" applyBorder="1"/>
    <xf numFmtId="2" fontId="3" fillId="0" borderId="1" xfId="0" applyNumberFormat="1" applyFont="1" applyBorder="1" applyAlignment="1">
      <alignment horizontal="right" vertical="center"/>
    </xf>
    <xf numFmtId="166" fontId="3" fillId="0" borderId="2" xfId="0" applyNumberFormat="1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right" vertical="center"/>
    </xf>
    <xf numFmtId="2" fontId="2" fillId="2" borderId="1" xfId="2" applyNumberFormat="1" applyFont="1" applyFill="1" applyBorder="1" applyAlignment="1">
      <alignment horizontal="center" vertical="center"/>
    </xf>
    <xf numFmtId="166" fontId="3" fillId="3" borderId="1" xfId="1" applyNumberFormat="1" applyFont="1" applyFill="1" applyBorder="1"/>
    <xf numFmtId="0" fontId="4" fillId="0" borderId="0" xfId="0" applyFont="1"/>
    <xf numFmtId="166" fontId="4" fillId="0" borderId="0" xfId="0" applyNumberFormat="1" applyFont="1"/>
    <xf numFmtId="164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3" borderId="1" xfId="2" applyNumberFormat="1" applyFont="1" applyFill="1" applyBorder="1" applyAlignment="1">
      <alignment horizontal="center"/>
    </xf>
    <xf numFmtId="165" fontId="3" fillId="3" borderId="1" xfId="2" applyNumberFormat="1" applyFont="1" applyFill="1" applyBorder="1" applyAlignment="1">
      <alignment horizontal="center"/>
    </xf>
    <xf numFmtId="165" fontId="3" fillId="3" borderId="1" xfId="2" applyNumberFormat="1" applyFont="1" applyFill="1" applyBorder="1"/>
    <xf numFmtId="167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center"/>
    </xf>
    <xf numFmtId="166" fontId="2" fillId="0" borderId="4" xfId="0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"/>
  <sheetViews>
    <sheetView tabSelected="1" zoomScale="70" zoomScaleNormal="70" workbookViewId="0">
      <selection activeCell="I77" sqref="I77"/>
    </sheetView>
  </sheetViews>
  <sheetFormatPr baseColWidth="10" defaultColWidth="11.42578125" defaultRowHeight="14.25" x14ac:dyDescent="0.2"/>
  <cols>
    <col min="1" max="1" width="10.28515625" style="27" bestFit="1" customWidth="1"/>
    <col min="2" max="2" width="12" style="27" bestFit="1" customWidth="1"/>
    <col min="3" max="3" width="14.140625" style="27" customWidth="1"/>
    <col min="4" max="4" width="15.42578125" style="27" customWidth="1"/>
    <col min="5" max="6" width="6.42578125" style="27" bestFit="1" customWidth="1"/>
    <col min="7" max="7" width="13" style="27" customWidth="1"/>
    <col min="8" max="8" width="12.28515625" style="27" customWidth="1"/>
    <col min="9" max="9" width="8.28515625" style="27" customWidth="1"/>
    <col min="10" max="10" width="18.7109375" style="27" bestFit="1" customWidth="1"/>
    <col min="11" max="11" width="19.140625" style="27" bestFit="1" customWidth="1"/>
    <col min="12" max="12" width="12.140625" style="27" customWidth="1"/>
    <col min="13" max="13" width="18.7109375" style="27" bestFit="1" customWidth="1"/>
    <col min="14" max="14" width="25" style="27" bestFit="1" customWidth="1"/>
    <col min="15" max="15" width="11.42578125" style="27"/>
    <col min="16" max="16" width="18.28515625" style="27" bestFit="1" customWidth="1"/>
    <col min="17" max="16384" width="11.42578125" style="27"/>
  </cols>
  <sheetData>
    <row r="1" spans="1:14" ht="60" x14ac:dyDescent="0.2">
      <c r="A1" s="18" t="s">
        <v>0</v>
      </c>
      <c r="B1" s="18" t="s">
        <v>1</v>
      </c>
      <c r="C1" s="1" t="s">
        <v>2</v>
      </c>
      <c r="D1" s="1" t="s">
        <v>3</v>
      </c>
      <c r="E1" s="19"/>
      <c r="F1" s="19"/>
      <c r="G1" s="19" t="s">
        <v>4</v>
      </c>
      <c r="H1" s="19" t="s">
        <v>5</v>
      </c>
      <c r="I1" s="20" t="s">
        <v>6</v>
      </c>
      <c r="J1" s="21" t="s">
        <v>7</v>
      </c>
      <c r="K1" s="22" t="s">
        <v>8</v>
      </c>
      <c r="L1" s="22" t="s">
        <v>9</v>
      </c>
      <c r="M1" s="22" t="s">
        <v>10</v>
      </c>
      <c r="N1" s="23" t="s">
        <v>11</v>
      </c>
    </row>
    <row r="2" spans="1:14" ht="15" x14ac:dyDescent="0.25">
      <c r="A2" s="2"/>
      <c r="B2" s="2"/>
      <c r="C2" s="25" t="s">
        <v>13</v>
      </c>
      <c r="D2" s="3" t="s">
        <v>12</v>
      </c>
      <c r="E2" s="4"/>
      <c r="F2" s="4"/>
      <c r="G2" s="4"/>
      <c r="H2" s="4"/>
      <c r="I2" s="5"/>
      <c r="J2" s="6"/>
      <c r="K2" s="7"/>
      <c r="L2" s="7"/>
      <c r="M2" s="7"/>
      <c r="N2" s="8"/>
    </row>
    <row r="3" spans="1:14" hidden="1" x14ac:dyDescent="0.2">
      <c r="A3" s="9"/>
      <c r="B3" s="9"/>
      <c r="C3" s="16"/>
      <c r="D3" s="10"/>
      <c r="E3" s="11"/>
      <c r="F3" s="11"/>
      <c r="G3" s="11"/>
      <c r="H3" s="12"/>
      <c r="I3" s="13"/>
      <c r="J3" s="14"/>
      <c r="K3" s="14"/>
      <c r="L3" s="14"/>
      <c r="M3" s="14"/>
      <c r="N3" s="15"/>
    </row>
    <row r="4" spans="1:14" hidden="1" x14ac:dyDescent="0.2">
      <c r="A4" s="9"/>
      <c r="B4" s="9"/>
      <c r="C4" s="16"/>
      <c r="D4" s="10"/>
      <c r="E4" s="11"/>
      <c r="F4" s="11"/>
      <c r="G4" s="11"/>
      <c r="H4" s="12"/>
      <c r="I4" s="13"/>
      <c r="J4" s="14"/>
      <c r="K4" s="14"/>
      <c r="L4" s="14"/>
      <c r="M4" s="14"/>
      <c r="N4" s="15"/>
    </row>
    <row r="5" spans="1:14" hidden="1" x14ac:dyDescent="0.2">
      <c r="A5" s="9"/>
      <c r="B5" s="9"/>
      <c r="C5" s="16"/>
      <c r="D5" s="10"/>
      <c r="E5" s="11"/>
      <c r="F5" s="11"/>
      <c r="G5" s="11"/>
      <c r="H5" s="12"/>
      <c r="I5" s="13"/>
      <c r="J5" s="14"/>
      <c r="K5" s="14"/>
      <c r="L5" s="14"/>
      <c r="M5" s="14"/>
      <c r="N5" s="15"/>
    </row>
    <row r="6" spans="1:14" hidden="1" x14ac:dyDescent="0.2">
      <c r="A6" s="9"/>
      <c r="B6" s="9"/>
      <c r="C6" s="16"/>
      <c r="D6" s="10"/>
      <c r="E6" s="11"/>
      <c r="F6" s="11"/>
      <c r="G6" s="11"/>
      <c r="H6" s="12"/>
      <c r="I6" s="13"/>
      <c r="J6" s="14"/>
      <c r="K6" s="14"/>
      <c r="L6" s="14"/>
      <c r="M6" s="14"/>
      <c r="N6" s="15"/>
    </row>
    <row r="7" spans="1:14" hidden="1" x14ac:dyDescent="0.2">
      <c r="A7" s="9"/>
      <c r="B7" s="9"/>
      <c r="C7" s="16"/>
      <c r="D7" s="10"/>
      <c r="E7" s="11"/>
      <c r="F7" s="11"/>
      <c r="G7" s="11"/>
      <c r="H7" s="12"/>
      <c r="I7" s="13"/>
      <c r="J7" s="14"/>
      <c r="K7" s="14"/>
      <c r="L7" s="14"/>
      <c r="M7" s="14"/>
      <c r="N7" s="15"/>
    </row>
    <row r="8" spans="1:14" hidden="1" x14ac:dyDescent="0.2">
      <c r="A8" s="9"/>
      <c r="B8" s="9"/>
      <c r="C8" s="16"/>
      <c r="D8" s="10"/>
      <c r="E8" s="11"/>
      <c r="F8" s="11"/>
      <c r="G8" s="11"/>
      <c r="H8" s="12"/>
      <c r="I8" s="13"/>
      <c r="J8" s="14"/>
      <c r="K8" s="14"/>
      <c r="L8" s="14"/>
      <c r="M8" s="14"/>
      <c r="N8" s="17"/>
    </row>
    <row r="9" spans="1:14" hidden="1" x14ac:dyDescent="0.2">
      <c r="A9" s="9"/>
      <c r="B9" s="9"/>
      <c r="C9" s="16"/>
      <c r="D9" s="10"/>
      <c r="E9" s="11"/>
      <c r="F9" s="11"/>
      <c r="G9" s="11"/>
      <c r="H9" s="12"/>
      <c r="I9" s="13"/>
      <c r="J9" s="14"/>
      <c r="K9" s="14"/>
      <c r="L9" s="14"/>
      <c r="M9" s="14"/>
      <c r="N9" s="17"/>
    </row>
    <row r="10" spans="1:14" hidden="1" x14ac:dyDescent="0.2">
      <c r="A10" s="9"/>
      <c r="B10" s="9"/>
      <c r="C10" s="16"/>
      <c r="D10" s="10"/>
      <c r="E10" s="11"/>
      <c r="F10" s="11"/>
      <c r="G10" s="11"/>
      <c r="H10" s="12"/>
      <c r="I10" s="13"/>
      <c r="J10" s="14"/>
      <c r="K10" s="14"/>
      <c r="L10" s="14"/>
      <c r="M10" s="14"/>
      <c r="N10" s="17"/>
    </row>
    <row r="11" spans="1:14" hidden="1" x14ac:dyDescent="0.2">
      <c r="A11" s="9"/>
      <c r="B11" s="9"/>
      <c r="C11" s="16"/>
      <c r="D11" s="10"/>
      <c r="E11" s="11"/>
      <c r="F11" s="11"/>
      <c r="G11" s="11"/>
      <c r="H11" s="12"/>
      <c r="I11" s="13"/>
      <c r="J11" s="14"/>
      <c r="K11" s="14"/>
      <c r="L11" s="14"/>
      <c r="M11" s="14"/>
      <c r="N11" s="17"/>
    </row>
    <row r="12" spans="1:14" hidden="1" x14ac:dyDescent="0.2">
      <c r="A12" s="9"/>
      <c r="B12" s="9"/>
      <c r="C12" s="16"/>
      <c r="D12" s="10"/>
      <c r="E12" s="11"/>
      <c r="F12" s="11"/>
      <c r="G12" s="11"/>
      <c r="H12" s="12"/>
      <c r="I12" s="13"/>
      <c r="J12" s="14"/>
      <c r="K12" s="14"/>
      <c r="L12" s="14"/>
      <c r="M12" s="14"/>
      <c r="N12" s="17"/>
    </row>
    <row r="13" spans="1:14" hidden="1" x14ac:dyDescent="0.2">
      <c r="A13" s="9"/>
      <c r="B13" s="9"/>
      <c r="C13" s="16"/>
      <c r="D13" s="10"/>
      <c r="E13" s="11"/>
      <c r="F13" s="11"/>
      <c r="G13" s="11"/>
      <c r="H13" s="12"/>
      <c r="I13" s="13"/>
      <c r="J13" s="14"/>
      <c r="K13" s="14"/>
      <c r="L13" s="14"/>
      <c r="M13" s="14"/>
      <c r="N13" s="17"/>
    </row>
    <row r="14" spans="1:14" hidden="1" x14ac:dyDescent="0.2">
      <c r="A14" s="9"/>
      <c r="B14" s="9"/>
      <c r="C14" s="16"/>
      <c r="D14" s="10"/>
      <c r="E14" s="11"/>
      <c r="F14" s="11"/>
      <c r="G14" s="11"/>
      <c r="H14" s="12"/>
      <c r="I14" s="13"/>
      <c r="J14" s="14"/>
      <c r="K14" s="14"/>
      <c r="L14" s="14"/>
      <c r="M14" s="14"/>
      <c r="N14" s="17"/>
    </row>
    <row r="15" spans="1:14" hidden="1" x14ac:dyDescent="0.2">
      <c r="A15" s="9"/>
      <c r="B15" s="9"/>
      <c r="C15" s="16"/>
      <c r="D15" s="10"/>
      <c r="E15" s="11"/>
      <c r="F15" s="11"/>
      <c r="G15" s="11"/>
      <c r="H15" s="12"/>
      <c r="I15" s="13"/>
      <c r="J15" s="14"/>
      <c r="K15" s="14"/>
      <c r="L15" s="14"/>
      <c r="M15" s="14"/>
      <c r="N15" s="17"/>
    </row>
    <row r="16" spans="1:14" hidden="1" x14ac:dyDescent="0.2">
      <c r="A16" s="9"/>
      <c r="B16" s="9"/>
      <c r="C16" s="16"/>
      <c r="D16" s="10"/>
      <c r="E16" s="11"/>
      <c r="F16" s="11"/>
      <c r="G16" s="11"/>
      <c r="H16" s="12"/>
      <c r="I16" s="13"/>
      <c r="J16" s="14"/>
      <c r="K16" s="14"/>
      <c r="L16" s="14"/>
      <c r="M16" s="14"/>
      <c r="N16" s="17"/>
    </row>
    <row r="17" spans="1:14" hidden="1" x14ac:dyDescent="0.2">
      <c r="A17" s="9"/>
      <c r="B17" s="9"/>
      <c r="C17" s="16"/>
      <c r="D17" s="10"/>
      <c r="E17" s="11"/>
      <c r="F17" s="11"/>
      <c r="G17" s="11"/>
      <c r="H17" s="12"/>
      <c r="I17" s="13"/>
      <c r="J17" s="14"/>
      <c r="K17" s="14"/>
      <c r="L17" s="14"/>
      <c r="M17" s="14"/>
      <c r="N17" s="17"/>
    </row>
    <row r="18" spans="1:14" hidden="1" x14ac:dyDescent="0.2">
      <c r="A18" s="9"/>
      <c r="B18" s="9"/>
      <c r="C18" s="16"/>
      <c r="D18" s="10"/>
      <c r="E18" s="11"/>
      <c r="F18" s="11"/>
      <c r="G18" s="11"/>
      <c r="H18" s="12"/>
      <c r="I18" s="13"/>
      <c r="J18" s="14"/>
      <c r="K18" s="14"/>
      <c r="L18" s="14"/>
      <c r="M18" s="14"/>
      <c r="N18" s="17"/>
    </row>
    <row r="19" spans="1:14" hidden="1" x14ac:dyDescent="0.2">
      <c r="A19" s="9"/>
      <c r="B19" s="9"/>
      <c r="C19" s="16"/>
      <c r="D19" s="10"/>
      <c r="E19" s="11"/>
      <c r="F19" s="11"/>
      <c r="G19" s="11"/>
      <c r="H19" s="12"/>
      <c r="I19" s="13"/>
      <c r="J19" s="14"/>
      <c r="K19" s="14"/>
      <c r="L19" s="14"/>
      <c r="M19" s="14"/>
      <c r="N19" s="17"/>
    </row>
    <row r="20" spans="1:14" hidden="1" x14ac:dyDescent="0.2">
      <c r="A20" s="9"/>
      <c r="B20" s="9"/>
      <c r="C20" s="16"/>
      <c r="D20" s="10"/>
      <c r="E20" s="11"/>
      <c r="F20" s="11"/>
      <c r="G20" s="11"/>
      <c r="H20" s="12"/>
      <c r="I20" s="13"/>
      <c r="J20" s="14"/>
      <c r="K20" s="14"/>
      <c r="L20" s="14"/>
      <c r="M20" s="14"/>
      <c r="N20" s="17"/>
    </row>
    <row r="21" spans="1:14" hidden="1" x14ac:dyDescent="0.2">
      <c r="A21" s="9"/>
      <c r="B21" s="9"/>
      <c r="C21" s="16"/>
      <c r="D21" s="10"/>
      <c r="E21" s="11"/>
      <c r="F21" s="11"/>
      <c r="G21" s="11"/>
      <c r="H21" s="12"/>
      <c r="I21" s="13"/>
      <c r="J21" s="14"/>
      <c r="K21" s="14"/>
      <c r="L21" s="14"/>
      <c r="M21" s="14"/>
      <c r="N21" s="17"/>
    </row>
    <row r="22" spans="1:14" hidden="1" x14ac:dyDescent="0.2">
      <c r="A22" s="9"/>
      <c r="B22" s="9"/>
      <c r="C22" s="16"/>
      <c r="D22" s="10"/>
      <c r="E22" s="11"/>
      <c r="F22" s="11"/>
      <c r="G22" s="11"/>
      <c r="H22" s="12"/>
      <c r="I22" s="13"/>
      <c r="J22" s="14"/>
      <c r="K22" s="14"/>
      <c r="L22" s="14"/>
      <c r="M22" s="14"/>
      <c r="N22" s="17"/>
    </row>
    <row r="23" spans="1:14" hidden="1" x14ac:dyDescent="0.2">
      <c r="A23" s="9"/>
      <c r="B23" s="9"/>
      <c r="C23" s="16"/>
      <c r="D23" s="10"/>
      <c r="E23" s="11"/>
      <c r="F23" s="11"/>
      <c r="G23" s="11"/>
      <c r="H23" s="12"/>
      <c r="I23" s="13"/>
      <c r="J23" s="14"/>
      <c r="K23" s="14"/>
      <c r="L23" s="14"/>
      <c r="M23" s="14"/>
      <c r="N23" s="17"/>
    </row>
    <row r="24" spans="1:14" hidden="1" x14ac:dyDescent="0.2">
      <c r="A24" s="9"/>
      <c r="B24" s="9"/>
      <c r="C24" s="16"/>
      <c r="D24" s="10"/>
      <c r="E24" s="11"/>
      <c r="F24" s="11"/>
      <c r="G24" s="11"/>
      <c r="H24" s="12"/>
      <c r="I24" s="13"/>
      <c r="J24" s="14"/>
      <c r="K24" s="14"/>
      <c r="L24" s="14"/>
      <c r="M24" s="14"/>
      <c r="N24" s="17"/>
    </row>
    <row r="25" spans="1:14" hidden="1" x14ac:dyDescent="0.2">
      <c r="A25" s="9"/>
      <c r="B25" s="9"/>
      <c r="C25" s="16"/>
      <c r="D25" s="10"/>
      <c r="E25" s="11"/>
      <c r="F25" s="11"/>
      <c r="G25" s="11"/>
      <c r="H25" s="12"/>
      <c r="I25" s="13"/>
      <c r="J25" s="14"/>
      <c r="K25" s="14"/>
      <c r="L25" s="14"/>
      <c r="M25" s="14"/>
      <c r="N25" s="17"/>
    </row>
    <row r="26" spans="1:14" hidden="1" x14ac:dyDescent="0.2">
      <c r="A26" s="9"/>
      <c r="B26" s="9"/>
      <c r="C26" s="16"/>
      <c r="D26" s="10"/>
      <c r="E26" s="11"/>
      <c r="F26" s="11"/>
      <c r="G26" s="11"/>
      <c r="H26" s="12"/>
      <c r="I26" s="13"/>
      <c r="J26" s="14"/>
      <c r="K26" s="14"/>
      <c r="L26" s="14"/>
      <c r="M26" s="14"/>
      <c r="N26" s="17"/>
    </row>
    <row r="27" spans="1:14" hidden="1" x14ac:dyDescent="0.2">
      <c r="A27" s="9"/>
      <c r="B27" s="9"/>
      <c r="C27" s="24"/>
      <c r="D27" s="10"/>
      <c r="E27" s="11"/>
      <c r="F27" s="11"/>
      <c r="G27" s="11"/>
      <c r="H27" s="12"/>
      <c r="I27" s="13"/>
      <c r="J27" s="14"/>
      <c r="K27" s="14"/>
      <c r="L27" s="14"/>
      <c r="M27" s="14"/>
      <c r="N27" s="17"/>
    </row>
    <row r="28" spans="1:14" hidden="1" x14ac:dyDescent="0.2">
      <c r="A28" s="9"/>
      <c r="B28" s="9"/>
      <c r="C28" s="16"/>
      <c r="D28" s="10"/>
      <c r="E28" s="11"/>
      <c r="F28" s="11"/>
      <c r="G28" s="11"/>
      <c r="H28" s="12"/>
      <c r="I28" s="13"/>
      <c r="J28" s="14"/>
      <c r="K28" s="14"/>
      <c r="L28" s="14"/>
      <c r="M28" s="14"/>
      <c r="N28" s="17"/>
    </row>
    <row r="29" spans="1:14" hidden="1" x14ac:dyDescent="0.2">
      <c r="A29" s="9"/>
      <c r="B29" s="9"/>
      <c r="C29" s="16"/>
      <c r="D29" s="10"/>
      <c r="E29" s="11"/>
      <c r="F29" s="11"/>
      <c r="G29" s="11"/>
      <c r="H29" s="12"/>
      <c r="I29" s="13"/>
      <c r="J29" s="14"/>
      <c r="K29" s="14"/>
      <c r="L29" s="14"/>
      <c r="M29" s="14"/>
      <c r="N29" s="17"/>
    </row>
    <row r="30" spans="1:14" hidden="1" x14ac:dyDescent="0.2">
      <c r="A30" s="9"/>
      <c r="B30" s="9"/>
      <c r="C30" s="16"/>
      <c r="D30" s="10"/>
      <c r="E30" s="11"/>
      <c r="F30" s="11"/>
      <c r="G30" s="11"/>
      <c r="H30" s="12"/>
      <c r="I30" s="13"/>
      <c r="J30" s="14"/>
      <c r="K30" s="14"/>
      <c r="L30" s="14"/>
      <c r="M30" s="14"/>
      <c r="N30" s="15"/>
    </row>
    <row r="31" spans="1:14" hidden="1" x14ac:dyDescent="0.2">
      <c r="A31" s="9"/>
      <c r="B31" s="9"/>
      <c r="C31" s="16"/>
      <c r="D31" s="10"/>
      <c r="E31" s="11"/>
      <c r="F31" s="11"/>
      <c r="G31" s="11"/>
      <c r="H31" s="12"/>
      <c r="I31" s="13"/>
      <c r="J31" s="14"/>
      <c r="K31" s="14"/>
      <c r="L31" s="14"/>
      <c r="M31" s="14"/>
      <c r="N31" s="15"/>
    </row>
    <row r="32" spans="1:14" hidden="1" x14ac:dyDescent="0.2">
      <c r="A32" s="9"/>
      <c r="B32" s="9"/>
      <c r="C32" s="16"/>
      <c r="D32" s="10"/>
      <c r="E32" s="11"/>
      <c r="F32" s="11"/>
      <c r="G32" s="11"/>
      <c r="H32" s="12"/>
      <c r="I32" s="13"/>
      <c r="J32" s="14"/>
      <c r="K32" s="14"/>
      <c r="L32" s="28"/>
      <c r="M32" s="26"/>
      <c r="N32" s="15"/>
    </row>
    <row r="33" spans="1:14" hidden="1" x14ac:dyDescent="0.2">
      <c r="A33" s="9"/>
      <c r="B33" s="9"/>
      <c r="C33" s="16"/>
      <c r="D33" s="10"/>
      <c r="E33" s="11"/>
      <c r="F33" s="11"/>
      <c r="G33" s="11"/>
      <c r="H33" s="12"/>
      <c r="I33" s="13"/>
      <c r="J33" s="14"/>
      <c r="K33" s="14"/>
      <c r="L33" s="14"/>
      <c r="M33" s="14"/>
      <c r="N33" s="15"/>
    </row>
    <row r="34" spans="1:14" x14ac:dyDescent="0.2">
      <c r="A34" s="9">
        <v>44105</v>
      </c>
      <c r="B34" s="9">
        <v>44135</v>
      </c>
      <c r="C34" s="16">
        <v>18.09</v>
      </c>
      <c r="D34" s="10">
        <f t="shared" ref="D34:D35" si="0">SUM(C34*1.5)</f>
        <v>27.134999999999998</v>
      </c>
      <c r="E34" s="11">
        <f t="shared" ref="E34:E35" si="1">SUM(D34/100)+1</f>
        <v>1.27135</v>
      </c>
      <c r="F34" s="11">
        <f t="shared" ref="F34:F35" si="2">POWER(E34,0.08333)</f>
        <v>1.0202072678258638</v>
      </c>
      <c r="G34" s="11">
        <f t="shared" ref="G34:G35" si="3">SUM((F34-1)*100)</f>
        <v>2.0207267825863795</v>
      </c>
      <c r="H34" s="12">
        <f t="shared" ref="H34:H35" si="4">SUM(G34/30)</f>
        <v>6.7357559419545979E-2</v>
      </c>
      <c r="I34" s="13">
        <f t="shared" ref="I34:I35" si="5">SUM(B34-A34)+1</f>
        <v>31</v>
      </c>
      <c r="J34" s="14">
        <v>746369000</v>
      </c>
      <c r="K34" s="14">
        <f t="shared" ref="K34:K35" si="6">((J34*H34%)*I34)</f>
        <v>15584814.222586205</v>
      </c>
      <c r="L34" s="14">
        <v>0</v>
      </c>
      <c r="M34" s="14">
        <f t="shared" ref="M34:M72" si="7">SUM(M33+K34)-L34</f>
        <v>15584814.222586205</v>
      </c>
      <c r="N34" s="15">
        <f t="shared" ref="N34:N73" si="8">SUM(J34+M34)</f>
        <v>761953814.22258615</v>
      </c>
    </row>
    <row r="35" spans="1:14" x14ac:dyDescent="0.2">
      <c r="A35" s="9">
        <v>44136</v>
      </c>
      <c r="B35" s="9">
        <v>44165</v>
      </c>
      <c r="C35" s="16">
        <v>17.84</v>
      </c>
      <c r="D35" s="10">
        <f t="shared" si="0"/>
        <v>26.759999999999998</v>
      </c>
      <c r="E35" s="11">
        <f t="shared" si="1"/>
        <v>1.2676000000000001</v>
      </c>
      <c r="F35" s="11">
        <f t="shared" si="2"/>
        <v>1.0199561695244019</v>
      </c>
      <c r="G35" s="11">
        <f t="shared" si="3"/>
        <v>1.9956169524401934</v>
      </c>
      <c r="H35" s="12">
        <f t="shared" si="4"/>
        <v>6.6520565081339786E-2</v>
      </c>
      <c r="I35" s="13">
        <f t="shared" si="5"/>
        <v>30</v>
      </c>
      <c r="J35" s="14">
        <v>746369000</v>
      </c>
      <c r="K35" s="14">
        <f t="shared" si="6"/>
        <v>14894666.291758347</v>
      </c>
      <c r="L35" s="14">
        <v>0</v>
      </c>
      <c r="M35" s="14">
        <f t="shared" si="7"/>
        <v>30479480.514344551</v>
      </c>
      <c r="N35" s="15">
        <f t="shared" si="8"/>
        <v>776848480.51434457</v>
      </c>
    </row>
    <row r="36" spans="1:14" x14ac:dyDescent="0.2">
      <c r="A36" s="9">
        <v>44166</v>
      </c>
      <c r="B36" s="9">
        <v>44196</v>
      </c>
      <c r="C36" s="16">
        <v>17.46</v>
      </c>
      <c r="D36" s="10">
        <f t="shared" ref="D36:D39" si="9">SUM(C36*1.5)</f>
        <v>26.19</v>
      </c>
      <c r="E36" s="11">
        <f t="shared" ref="E36:E39" si="10">SUM(D36/100)+1</f>
        <v>1.2619</v>
      </c>
      <c r="F36" s="11">
        <f t="shared" ref="F36:F39" si="11">POWER(E36,0.08333)</f>
        <v>1.0195731929185807</v>
      </c>
      <c r="G36" s="11">
        <f t="shared" ref="G36:G39" si="12">SUM((F36-1)*100)</f>
        <v>1.9573192918580729</v>
      </c>
      <c r="H36" s="12">
        <f t="shared" ref="H36:H39" si="13">SUM(G36/30)</f>
        <v>6.524397639526909E-2</v>
      </c>
      <c r="I36" s="13">
        <f t="shared" ref="I36:I39" si="14">SUM(B36-A36)+1</f>
        <v>31</v>
      </c>
      <c r="J36" s="14">
        <v>746369000</v>
      </c>
      <c r="K36" s="14">
        <f t="shared" ref="K36:K39" si="15">((J36*H36%)*I36)</f>
        <v>15095785.239629786</v>
      </c>
      <c r="L36" s="14">
        <v>0</v>
      </c>
      <c r="M36" s="14">
        <f t="shared" si="7"/>
        <v>45575265.753974333</v>
      </c>
      <c r="N36" s="15">
        <f t="shared" si="8"/>
        <v>791944265.75397432</v>
      </c>
    </row>
    <row r="37" spans="1:14" x14ac:dyDescent="0.2">
      <c r="A37" s="9">
        <v>44197</v>
      </c>
      <c r="B37" s="9">
        <v>44227</v>
      </c>
      <c r="C37" s="16">
        <v>17.32</v>
      </c>
      <c r="D37" s="10">
        <f t="shared" si="9"/>
        <v>25.98</v>
      </c>
      <c r="E37" s="11">
        <f t="shared" si="10"/>
        <v>1.2598</v>
      </c>
      <c r="F37" s="11">
        <f t="shared" si="11"/>
        <v>1.0194316964421897</v>
      </c>
      <c r="G37" s="11">
        <f t="shared" si="12"/>
        <v>1.9431696442189672</v>
      </c>
      <c r="H37" s="12">
        <f t="shared" si="13"/>
        <v>6.4772321473965569E-2</v>
      </c>
      <c r="I37" s="13">
        <f t="shared" si="14"/>
        <v>31</v>
      </c>
      <c r="J37" s="14">
        <v>746369000</v>
      </c>
      <c r="K37" s="14">
        <f t="shared" si="15"/>
        <v>14986656.369922685</v>
      </c>
      <c r="L37" s="14">
        <v>0</v>
      </c>
      <c r="M37" s="14">
        <f t="shared" si="7"/>
        <v>60561922.123897016</v>
      </c>
      <c r="N37" s="15">
        <f t="shared" si="8"/>
        <v>806930922.12389708</v>
      </c>
    </row>
    <row r="38" spans="1:14" x14ac:dyDescent="0.2">
      <c r="A38" s="9">
        <v>44228</v>
      </c>
      <c r="B38" s="9">
        <v>44255</v>
      </c>
      <c r="C38" s="16">
        <v>17.54</v>
      </c>
      <c r="D38" s="10">
        <f t="shared" si="9"/>
        <v>26.31</v>
      </c>
      <c r="E38" s="11">
        <f t="shared" si="10"/>
        <v>1.2631000000000001</v>
      </c>
      <c r="F38" s="11">
        <f t="shared" si="11"/>
        <v>1.0196539511652125</v>
      </c>
      <c r="G38" s="11">
        <f t="shared" si="12"/>
        <v>1.9653951165212513</v>
      </c>
      <c r="H38" s="12">
        <f t="shared" si="13"/>
        <v>6.5513170550708377E-2</v>
      </c>
      <c r="I38" s="13">
        <f t="shared" si="14"/>
        <v>28</v>
      </c>
      <c r="J38" s="14">
        <v>746369000</v>
      </c>
      <c r="K38" s="14">
        <f t="shared" si="15"/>
        <v>13691159.885413263</v>
      </c>
      <c r="L38" s="14">
        <v>0</v>
      </c>
      <c r="M38" s="14">
        <f t="shared" si="7"/>
        <v>74253082.009310275</v>
      </c>
      <c r="N38" s="15">
        <f t="shared" si="8"/>
        <v>820622082.00931025</v>
      </c>
    </row>
    <row r="39" spans="1:14" x14ac:dyDescent="0.2">
      <c r="A39" s="9">
        <v>44256</v>
      </c>
      <c r="B39" s="9">
        <v>44286</v>
      </c>
      <c r="C39" s="16">
        <v>17.41</v>
      </c>
      <c r="D39" s="10">
        <f t="shared" si="9"/>
        <v>26.115000000000002</v>
      </c>
      <c r="E39" s="11">
        <f t="shared" si="10"/>
        <v>1.26115</v>
      </c>
      <c r="F39" s="11">
        <f t="shared" si="11"/>
        <v>1.0195226832583484</v>
      </c>
      <c r="G39" s="11">
        <f t="shared" si="12"/>
        <v>1.9522683258348383</v>
      </c>
      <c r="H39" s="12">
        <f t="shared" si="13"/>
        <v>6.5075610861161273E-2</v>
      </c>
      <c r="I39" s="13">
        <f t="shared" si="14"/>
        <v>31</v>
      </c>
      <c r="J39" s="14">
        <v>746369000</v>
      </c>
      <c r="K39" s="14">
        <f t="shared" si="15"/>
        <v>15056829.766878564</v>
      </c>
      <c r="L39" s="14">
        <v>0</v>
      </c>
      <c r="M39" s="14">
        <f t="shared" si="7"/>
        <v>89309911.776188836</v>
      </c>
      <c r="N39" s="15">
        <f t="shared" si="8"/>
        <v>835678911.77618885</v>
      </c>
    </row>
    <row r="40" spans="1:14" x14ac:dyDescent="0.2">
      <c r="A40" s="9">
        <v>44287</v>
      </c>
      <c r="B40" s="9">
        <v>44316</v>
      </c>
      <c r="C40" s="16">
        <v>17.309999999999999</v>
      </c>
      <c r="D40" s="10">
        <f t="shared" ref="D40" si="16">SUM(C40*1.5)</f>
        <v>25.964999999999996</v>
      </c>
      <c r="E40" s="11">
        <f t="shared" ref="E40" si="17">SUM(D40/100)+1</f>
        <v>1.2596499999999999</v>
      </c>
      <c r="F40" s="11">
        <f t="shared" ref="F40" si="18">POWER(E40,0.08333)</f>
        <v>1.0194215812795253</v>
      </c>
      <c r="G40" s="11">
        <f t="shared" ref="G40" si="19">SUM((F40-1)*100)</f>
        <v>1.9421581279525313</v>
      </c>
      <c r="H40" s="12">
        <f t="shared" ref="H40" si="20">SUM(G40/30)</f>
        <v>6.4738604265084376E-2</v>
      </c>
      <c r="I40" s="13">
        <f t="shared" ref="I40" si="21">SUM(B40-A40)+1</f>
        <v>30</v>
      </c>
      <c r="J40" s="14">
        <v>746369000</v>
      </c>
      <c r="K40" s="14">
        <f t="shared" ref="K40" si="22">((J40*H40%)*I40)</f>
        <v>14495666.198018029</v>
      </c>
      <c r="L40" s="14">
        <v>0</v>
      </c>
      <c r="M40" s="14">
        <f t="shared" si="7"/>
        <v>103805577.97420686</v>
      </c>
      <c r="N40" s="15">
        <f t="shared" si="8"/>
        <v>850174577.97420692</v>
      </c>
    </row>
    <row r="41" spans="1:14" x14ac:dyDescent="0.2">
      <c r="A41" s="9">
        <v>44317</v>
      </c>
      <c r="B41" s="9">
        <v>44347</v>
      </c>
      <c r="C41" s="16">
        <v>17.22</v>
      </c>
      <c r="D41" s="10">
        <f t="shared" ref="D41:D73" si="23">SUM(C41*1.5)</f>
        <v>25.83</v>
      </c>
      <c r="E41" s="11">
        <f t="shared" ref="E41:E69" si="24">SUM(D41/100)+1</f>
        <v>1.2583</v>
      </c>
      <c r="F41" s="11">
        <f t="shared" ref="F41:F69" si="25">POWER(E41,0.08333)</f>
        <v>1.019330495095911</v>
      </c>
      <c r="G41" s="11">
        <f t="shared" ref="G41:G69" si="26">SUM((F41-1)*100)</f>
        <v>1.9330495095911004</v>
      </c>
      <c r="H41" s="12">
        <f t="shared" ref="H41:H69" si="27">SUM(G41/30)</f>
        <v>6.4434983653036682E-2</v>
      </c>
      <c r="I41" s="13">
        <f t="shared" ref="I41:I69" si="28">SUM(B41-A41)+1</f>
        <v>31</v>
      </c>
      <c r="J41" s="14">
        <v>746369000</v>
      </c>
      <c r="K41" s="14">
        <f t="shared" ref="K41:K69" si="29">((J41*H41%)*I41)</f>
        <v>14908605.037381334</v>
      </c>
      <c r="L41" s="14">
        <v>0</v>
      </c>
      <c r="M41" s="14">
        <f t="shared" si="7"/>
        <v>118714183.0115882</v>
      </c>
      <c r="N41" s="15">
        <f t="shared" si="8"/>
        <v>865083183.01158822</v>
      </c>
    </row>
    <row r="42" spans="1:14" x14ac:dyDescent="0.2">
      <c r="A42" s="9">
        <v>44348</v>
      </c>
      <c r="B42" s="9">
        <v>44377</v>
      </c>
      <c r="C42" s="16">
        <v>17.21</v>
      </c>
      <c r="D42" s="10">
        <f t="shared" si="23"/>
        <v>25.815000000000001</v>
      </c>
      <c r="E42" s="11">
        <f t="shared" si="24"/>
        <v>1.2581500000000001</v>
      </c>
      <c r="F42" s="11">
        <f t="shared" si="25"/>
        <v>1.0193203688798114</v>
      </c>
      <c r="G42" s="11">
        <f t="shared" si="26"/>
        <v>1.9320368879811367</v>
      </c>
      <c r="H42" s="12">
        <f t="shared" si="27"/>
        <v>6.4401229599371224E-2</v>
      </c>
      <c r="I42" s="13">
        <f t="shared" si="28"/>
        <v>30</v>
      </c>
      <c r="J42" s="14">
        <v>746369000</v>
      </c>
      <c r="K42" s="14">
        <f t="shared" si="29"/>
        <v>14420124.400455929</v>
      </c>
      <c r="L42" s="14">
        <v>0</v>
      </c>
      <c r="M42" s="14">
        <f t="shared" si="7"/>
        <v>133134307.41204414</v>
      </c>
      <c r="N42" s="15">
        <f t="shared" si="8"/>
        <v>879503307.41204417</v>
      </c>
    </row>
    <row r="43" spans="1:14" x14ac:dyDescent="0.2">
      <c r="A43" s="9">
        <v>44378</v>
      </c>
      <c r="B43" s="9">
        <v>44408</v>
      </c>
      <c r="C43" s="16">
        <v>17.18</v>
      </c>
      <c r="D43" s="10">
        <f t="shared" si="23"/>
        <v>25.77</v>
      </c>
      <c r="E43" s="11">
        <f t="shared" si="24"/>
        <v>1.2577</v>
      </c>
      <c r="F43" s="11">
        <f t="shared" si="25"/>
        <v>1.0192899835901035</v>
      </c>
      <c r="G43" s="11">
        <f t="shared" si="26"/>
        <v>1.9289983590103477</v>
      </c>
      <c r="H43" s="12">
        <f t="shared" si="27"/>
        <v>6.4299945300344927E-2</v>
      </c>
      <c r="I43" s="13">
        <f t="shared" si="28"/>
        <v>31</v>
      </c>
      <c r="J43" s="14">
        <v>746369000</v>
      </c>
      <c r="K43" s="14">
        <f t="shared" si="29"/>
        <v>14877360.620900676</v>
      </c>
      <c r="L43" s="14">
        <v>0</v>
      </c>
      <c r="M43" s="14">
        <f t="shared" si="7"/>
        <v>148011668.0329448</v>
      </c>
      <c r="N43" s="15">
        <f t="shared" si="8"/>
        <v>894380668.0329448</v>
      </c>
    </row>
    <row r="44" spans="1:14" x14ac:dyDescent="0.2">
      <c r="A44" s="9">
        <v>44409</v>
      </c>
      <c r="B44" s="9">
        <v>44439</v>
      </c>
      <c r="C44" s="16">
        <v>17.239999999999998</v>
      </c>
      <c r="D44" s="10">
        <f t="shared" si="23"/>
        <v>25.86</v>
      </c>
      <c r="E44" s="11">
        <f t="shared" si="24"/>
        <v>1.2585999999999999</v>
      </c>
      <c r="F44" s="11">
        <f t="shared" si="25"/>
        <v>1.0193507442089236</v>
      </c>
      <c r="G44" s="11">
        <f t="shared" si="26"/>
        <v>1.9350744208923576</v>
      </c>
      <c r="H44" s="12">
        <f t="shared" si="27"/>
        <v>6.4502480696411915E-2</v>
      </c>
      <c r="I44" s="13">
        <f t="shared" si="28"/>
        <v>31</v>
      </c>
      <c r="J44" s="14">
        <v>746369000</v>
      </c>
      <c r="K44" s="14">
        <f t="shared" si="29"/>
        <v>14924222.124619082</v>
      </c>
      <c r="L44" s="14">
        <v>0</v>
      </c>
      <c r="M44" s="14">
        <f>SUM(M43+K44)-L44</f>
        <v>162935890.15756387</v>
      </c>
      <c r="N44" s="15">
        <f t="shared" si="8"/>
        <v>909304890.15756392</v>
      </c>
    </row>
    <row r="45" spans="1:14" x14ac:dyDescent="0.2">
      <c r="A45" s="9">
        <v>44440</v>
      </c>
      <c r="B45" s="9">
        <v>44469</v>
      </c>
      <c r="C45" s="16">
        <v>17.190000000000001</v>
      </c>
      <c r="D45" s="10">
        <f t="shared" si="23"/>
        <v>25.785000000000004</v>
      </c>
      <c r="E45" s="11">
        <f t="shared" si="24"/>
        <v>1.2578499999999999</v>
      </c>
      <c r="F45" s="11">
        <f t="shared" si="25"/>
        <v>1.0193001131271604</v>
      </c>
      <c r="G45" s="11">
        <f t="shared" si="26"/>
        <v>1.9300113127160401</v>
      </c>
      <c r="H45" s="12">
        <f t="shared" si="27"/>
        <v>6.4333710423867999E-2</v>
      </c>
      <c r="I45" s="13">
        <f t="shared" si="28"/>
        <v>30</v>
      </c>
      <c r="J45" s="14">
        <v>746369000</v>
      </c>
      <c r="K45" s="14">
        <f t="shared" si="29"/>
        <v>14405006.134605579</v>
      </c>
      <c r="L45" s="14">
        <v>0</v>
      </c>
      <c r="M45" s="14">
        <f t="shared" si="7"/>
        <v>177340896.29216945</v>
      </c>
      <c r="N45" s="15">
        <f t="shared" si="8"/>
        <v>923709896.29216945</v>
      </c>
    </row>
    <row r="46" spans="1:14" x14ac:dyDescent="0.2">
      <c r="A46" s="9">
        <v>44470</v>
      </c>
      <c r="B46" s="9">
        <v>44500</v>
      </c>
      <c r="C46" s="16">
        <v>17.079999999999998</v>
      </c>
      <c r="D46" s="10">
        <f t="shared" si="23"/>
        <v>25.619999999999997</v>
      </c>
      <c r="E46" s="11">
        <f t="shared" si="24"/>
        <v>1.2562</v>
      </c>
      <c r="F46" s="11">
        <f t="shared" si="25"/>
        <v>1.0191886272656701</v>
      </c>
      <c r="G46" s="11">
        <f t="shared" si="26"/>
        <v>1.9188627265670055</v>
      </c>
      <c r="H46" s="12">
        <f t="shared" si="27"/>
        <v>6.3962090885566855E-2</v>
      </c>
      <c r="I46" s="13">
        <f t="shared" si="28"/>
        <v>31</v>
      </c>
      <c r="J46" s="14">
        <v>746369000</v>
      </c>
      <c r="K46" s="14">
        <f t="shared" si="29"/>
        <v>14799189.761772592</v>
      </c>
      <c r="L46" s="14">
        <v>0</v>
      </c>
      <c r="M46" s="14">
        <f t="shared" si="7"/>
        <v>192140086.05394205</v>
      </c>
      <c r="N46" s="15">
        <f t="shared" si="8"/>
        <v>938509086.05394208</v>
      </c>
    </row>
    <row r="47" spans="1:14" x14ac:dyDescent="0.2">
      <c r="A47" s="9">
        <v>44501</v>
      </c>
      <c r="B47" s="9">
        <v>44530</v>
      </c>
      <c r="C47" s="16">
        <v>17.27</v>
      </c>
      <c r="D47" s="10">
        <f t="shared" si="23"/>
        <v>25.905000000000001</v>
      </c>
      <c r="E47" s="11">
        <f t="shared" si="24"/>
        <v>1.25905</v>
      </c>
      <c r="F47" s="11">
        <f t="shared" si="25"/>
        <v>1.0193811095842649</v>
      </c>
      <c r="G47" s="11">
        <f t="shared" si="26"/>
        <v>1.9381109584264866</v>
      </c>
      <c r="H47" s="12">
        <f t="shared" si="27"/>
        <v>6.4603698614216221E-2</v>
      </c>
      <c r="I47" s="13">
        <f t="shared" si="28"/>
        <v>30</v>
      </c>
      <c r="J47" s="14">
        <v>746369000</v>
      </c>
      <c r="K47" s="14">
        <f t="shared" si="29"/>
        <v>14465459.379298182</v>
      </c>
      <c r="L47" s="14">
        <v>0</v>
      </c>
      <c r="M47" s="14">
        <f t="shared" si="7"/>
        <v>206605545.43324023</v>
      </c>
      <c r="N47" s="15">
        <f t="shared" si="8"/>
        <v>952974545.43324018</v>
      </c>
    </row>
    <row r="48" spans="1:14" x14ac:dyDescent="0.2">
      <c r="A48" s="9">
        <v>44531</v>
      </c>
      <c r="B48" s="9">
        <v>44561</v>
      </c>
      <c r="C48" s="16">
        <v>17.46</v>
      </c>
      <c r="D48" s="10">
        <f t="shared" si="23"/>
        <v>26.19</v>
      </c>
      <c r="E48" s="11">
        <f t="shared" si="24"/>
        <v>1.2619</v>
      </c>
      <c r="F48" s="11">
        <f t="shared" si="25"/>
        <v>1.0195731929185807</v>
      </c>
      <c r="G48" s="11">
        <f t="shared" si="26"/>
        <v>1.9573192918580729</v>
      </c>
      <c r="H48" s="12">
        <f t="shared" si="27"/>
        <v>6.524397639526909E-2</v>
      </c>
      <c r="I48" s="13">
        <f t="shared" si="28"/>
        <v>31</v>
      </c>
      <c r="J48" s="14">
        <v>746369000</v>
      </c>
      <c r="K48" s="14">
        <f t="shared" si="29"/>
        <v>15095785.239629786</v>
      </c>
      <c r="L48" s="14">
        <v>0</v>
      </c>
      <c r="M48" s="14">
        <f t="shared" si="7"/>
        <v>221701330.67287001</v>
      </c>
      <c r="N48" s="15">
        <f>SUM(J48+M48)</f>
        <v>968070330.67287004</v>
      </c>
    </row>
    <row r="49" spans="1:16" x14ac:dyDescent="0.2">
      <c r="A49" s="29">
        <v>44562</v>
      </c>
      <c r="B49" s="29">
        <v>44592</v>
      </c>
      <c r="C49" s="30">
        <v>17.66</v>
      </c>
      <c r="D49" s="31">
        <f t="shared" si="23"/>
        <v>26.490000000000002</v>
      </c>
      <c r="E49" s="32">
        <f t="shared" si="24"/>
        <v>1.2648999999999999</v>
      </c>
      <c r="F49" s="32">
        <f t="shared" si="25"/>
        <v>1.0197749567628993</v>
      </c>
      <c r="G49" s="32">
        <f t="shared" si="26"/>
        <v>1.9774956762899309</v>
      </c>
      <c r="H49" s="33">
        <f t="shared" si="27"/>
        <v>6.5916522542997694E-2</v>
      </c>
      <c r="I49" s="13">
        <f t="shared" si="28"/>
        <v>31</v>
      </c>
      <c r="J49" s="14">
        <v>746369000</v>
      </c>
      <c r="K49" s="14">
        <f t="shared" si="29"/>
        <v>15251395.19430734</v>
      </c>
      <c r="L49" s="14">
        <v>0</v>
      </c>
      <c r="M49" s="14">
        <f t="shared" si="7"/>
        <v>236952725.86717734</v>
      </c>
      <c r="N49" s="15">
        <f t="shared" si="8"/>
        <v>983321725.86717737</v>
      </c>
    </row>
    <row r="50" spans="1:16" x14ac:dyDescent="0.2">
      <c r="A50" s="9">
        <v>44593</v>
      </c>
      <c r="B50" s="9">
        <v>44620</v>
      </c>
      <c r="C50" s="16">
        <v>18.3</v>
      </c>
      <c r="D50" s="10">
        <f t="shared" si="23"/>
        <v>27.450000000000003</v>
      </c>
      <c r="E50" s="11">
        <f t="shared" si="24"/>
        <v>1.2745</v>
      </c>
      <c r="F50" s="11">
        <f t="shared" si="25"/>
        <v>1.0204176662743529</v>
      </c>
      <c r="G50" s="11">
        <f t="shared" si="26"/>
        <v>2.041766627435293</v>
      </c>
      <c r="H50" s="12">
        <f t="shared" si="27"/>
        <v>6.8058887581176439E-2</v>
      </c>
      <c r="I50" s="13">
        <f t="shared" si="28"/>
        <v>28</v>
      </c>
      <c r="J50" s="14">
        <v>746369000</v>
      </c>
      <c r="K50" s="14">
        <f t="shared" si="29"/>
        <v>14223172.282221021</v>
      </c>
      <c r="L50" s="14">
        <v>0</v>
      </c>
      <c r="M50" s="14">
        <f t="shared" si="7"/>
        <v>251175898.14939836</v>
      </c>
      <c r="N50" s="15">
        <f t="shared" si="8"/>
        <v>997544898.14939833</v>
      </c>
    </row>
    <row r="51" spans="1:16" x14ac:dyDescent="0.2">
      <c r="A51" s="9">
        <v>44621</v>
      </c>
      <c r="B51" s="9">
        <v>44651</v>
      </c>
      <c r="C51" s="16">
        <v>18.47</v>
      </c>
      <c r="D51" s="10">
        <f t="shared" si="23"/>
        <v>27.704999999999998</v>
      </c>
      <c r="E51" s="11">
        <f t="shared" si="24"/>
        <v>1.27705</v>
      </c>
      <c r="F51" s="11">
        <f t="shared" si="25"/>
        <v>1.0205876399853999</v>
      </c>
      <c r="G51" s="11">
        <f t="shared" si="26"/>
        <v>2.0587639985399919</v>
      </c>
      <c r="H51" s="12">
        <f t="shared" si="27"/>
        <v>6.8625466617999731E-2</v>
      </c>
      <c r="I51" s="13">
        <f t="shared" si="28"/>
        <v>31</v>
      </c>
      <c r="J51" s="14">
        <v>746369000</v>
      </c>
      <c r="K51" s="14">
        <f t="shared" si="29"/>
        <v>15878175.477205051</v>
      </c>
      <c r="L51" s="14">
        <v>0</v>
      </c>
      <c r="M51" s="14">
        <f t="shared" si="7"/>
        <v>267054073.62660339</v>
      </c>
      <c r="N51" s="15">
        <f t="shared" si="8"/>
        <v>1013423073.6266034</v>
      </c>
    </row>
    <row r="52" spans="1:16" x14ac:dyDescent="0.2">
      <c r="A52" s="9">
        <v>44652</v>
      </c>
      <c r="B52" s="9">
        <v>44681</v>
      </c>
      <c r="C52" s="16">
        <v>19.05</v>
      </c>
      <c r="D52" s="10">
        <f t="shared" si="23"/>
        <v>28.575000000000003</v>
      </c>
      <c r="E52" s="11">
        <f t="shared" si="24"/>
        <v>1.2857499999999999</v>
      </c>
      <c r="F52" s="11">
        <f t="shared" si="25"/>
        <v>1.0211652181256823</v>
      </c>
      <c r="G52" s="11">
        <f t="shared" si="26"/>
        <v>2.1165218125682284</v>
      </c>
      <c r="H52" s="12">
        <f t="shared" si="27"/>
        <v>7.0550727085607612E-2</v>
      </c>
      <c r="I52" s="13">
        <f t="shared" si="28"/>
        <v>30</v>
      </c>
      <c r="J52" s="14">
        <v>746369000</v>
      </c>
      <c r="K52" s="14">
        <f t="shared" si="29"/>
        <v>15797062.687247362</v>
      </c>
      <c r="L52" s="14">
        <v>0</v>
      </c>
      <c r="M52" s="14">
        <f t="shared" si="7"/>
        <v>282851136.31385076</v>
      </c>
      <c r="N52" s="15">
        <f t="shared" si="8"/>
        <v>1029220136.3138508</v>
      </c>
    </row>
    <row r="53" spans="1:16" x14ac:dyDescent="0.2">
      <c r="A53" s="9">
        <v>44682</v>
      </c>
      <c r="B53" s="9">
        <v>44712</v>
      </c>
      <c r="C53" s="16">
        <v>19.71</v>
      </c>
      <c r="D53" s="10">
        <f t="shared" si="23"/>
        <v>29.565000000000001</v>
      </c>
      <c r="E53" s="11">
        <f t="shared" si="24"/>
        <v>1.29565</v>
      </c>
      <c r="F53" s="11">
        <f t="shared" si="25"/>
        <v>1.0218181204428765</v>
      </c>
      <c r="G53" s="11">
        <f t="shared" si="26"/>
        <v>2.1818120442876454</v>
      </c>
      <c r="H53" s="12">
        <f t="shared" si="27"/>
        <v>7.2727068142921514E-2</v>
      </c>
      <c r="I53" s="13">
        <f t="shared" si="28"/>
        <v>31</v>
      </c>
      <c r="J53" s="14">
        <v>746369000</v>
      </c>
      <c r="K53" s="14">
        <f t="shared" si="29"/>
        <v>16827181.028056897</v>
      </c>
      <c r="L53" s="14">
        <v>0</v>
      </c>
      <c r="M53" s="14">
        <f t="shared" si="7"/>
        <v>299678317.34190768</v>
      </c>
      <c r="N53" s="15">
        <f t="shared" si="8"/>
        <v>1046047317.3419077</v>
      </c>
    </row>
    <row r="54" spans="1:16" x14ac:dyDescent="0.2">
      <c r="A54" s="9">
        <v>44713</v>
      </c>
      <c r="B54" s="9">
        <v>44742</v>
      </c>
      <c r="C54" s="16">
        <v>20.399999999999999</v>
      </c>
      <c r="D54" s="10">
        <f t="shared" si="23"/>
        <v>30.599999999999998</v>
      </c>
      <c r="E54" s="11">
        <f t="shared" si="24"/>
        <v>1.306</v>
      </c>
      <c r="F54" s="11">
        <f t="shared" si="25"/>
        <v>1.0224958286239136</v>
      </c>
      <c r="G54" s="11">
        <f t="shared" si="26"/>
        <v>2.2495828623913638</v>
      </c>
      <c r="H54" s="12">
        <f t="shared" si="27"/>
        <v>7.4986095413045462E-2</v>
      </c>
      <c r="I54" s="13">
        <f t="shared" si="28"/>
        <v>30</v>
      </c>
      <c r="J54" s="14">
        <v>746369000</v>
      </c>
      <c r="K54" s="14">
        <f t="shared" si="29"/>
        <v>16790189.114201799</v>
      </c>
      <c r="L54" s="14">
        <v>0</v>
      </c>
      <c r="M54" s="14">
        <f t="shared" si="7"/>
        <v>316468506.45610946</v>
      </c>
      <c r="N54" s="15">
        <f t="shared" si="8"/>
        <v>1062837506.4561095</v>
      </c>
    </row>
    <row r="55" spans="1:16" x14ac:dyDescent="0.2">
      <c r="A55" s="9">
        <v>44743</v>
      </c>
      <c r="B55" s="9">
        <v>44772</v>
      </c>
      <c r="C55" s="16">
        <v>21.28</v>
      </c>
      <c r="D55" s="10">
        <f t="shared" si="23"/>
        <v>31.92</v>
      </c>
      <c r="E55" s="11">
        <f t="shared" si="24"/>
        <v>1.3191999999999999</v>
      </c>
      <c r="F55" s="11">
        <f t="shared" si="25"/>
        <v>1.0233530442937135</v>
      </c>
      <c r="G55" s="11">
        <f t="shared" si="26"/>
        <v>2.3353044293713543</v>
      </c>
      <c r="H55" s="12">
        <f t="shared" si="27"/>
        <v>7.7843480979045143E-2</v>
      </c>
      <c r="I55" s="13">
        <f t="shared" si="28"/>
        <v>30</v>
      </c>
      <c r="J55" s="14">
        <v>746369000</v>
      </c>
      <c r="K55" s="14">
        <f t="shared" si="29"/>
        <v>17429988.316454686</v>
      </c>
      <c r="L55" s="14">
        <v>0</v>
      </c>
      <c r="M55" s="14">
        <f t="shared" si="7"/>
        <v>333898494.77256417</v>
      </c>
      <c r="N55" s="15">
        <f t="shared" si="8"/>
        <v>1080267494.7725642</v>
      </c>
    </row>
    <row r="56" spans="1:16" x14ac:dyDescent="0.2">
      <c r="A56" s="9">
        <v>44774</v>
      </c>
      <c r="B56" s="9">
        <v>44804</v>
      </c>
      <c r="C56" s="16">
        <v>22.21</v>
      </c>
      <c r="D56" s="10">
        <f t="shared" si="23"/>
        <v>33.314999999999998</v>
      </c>
      <c r="E56" s="11">
        <f t="shared" si="24"/>
        <v>1.3331500000000001</v>
      </c>
      <c r="F56" s="11">
        <f t="shared" si="25"/>
        <v>1.0242504619263684</v>
      </c>
      <c r="G56" s="11">
        <f t="shared" si="26"/>
        <v>2.4250461926368372</v>
      </c>
      <c r="H56" s="12">
        <f t="shared" si="27"/>
        <v>8.0834873087894568E-2</v>
      </c>
      <c r="I56" s="13">
        <f t="shared" si="28"/>
        <v>31</v>
      </c>
      <c r="J56" s="14">
        <v>746369000</v>
      </c>
      <c r="K56" s="14">
        <f t="shared" si="29"/>
        <v>18703119.451439019</v>
      </c>
      <c r="L56" s="14">
        <v>0</v>
      </c>
      <c r="M56" s="14">
        <f>SUM(M55+K56)-L56</f>
        <v>352601614.2240032</v>
      </c>
      <c r="N56" s="15">
        <f t="shared" si="8"/>
        <v>1098970614.2240033</v>
      </c>
    </row>
    <row r="57" spans="1:16" x14ac:dyDescent="0.2">
      <c r="A57" s="9">
        <v>44805</v>
      </c>
      <c r="B57" s="9">
        <v>44834</v>
      </c>
      <c r="C57" s="16">
        <v>23.5</v>
      </c>
      <c r="D57" s="10">
        <f t="shared" si="23"/>
        <v>35.25</v>
      </c>
      <c r="E57" s="11">
        <f t="shared" si="24"/>
        <v>1.3525</v>
      </c>
      <c r="F57" s="11">
        <f t="shared" si="25"/>
        <v>1.0254811199655387</v>
      </c>
      <c r="G57" s="11">
        <f t="shared" si="26"/>
        <v>2.5481119965538701</v>
      </c>
      <c r="H57" s="12">
        <f t="shared" si="27"/>
        <v>8.493706655179567E-2</v>
      </c>
      <c r="I57" s="13">
        <f t="shared" si="28"/>
        <v>30</v>
      </c>
      <c r="J57" s="14">
        <v>746369000</v>
      </c>
      <c r="K57" s="14">
        <f t="shared" si="29"/>
        <v>19018318.027559157</v>
      </c>
      <c r="L57" s="14">
        <v>0</v>
      </c>
      <c r="M57" s="14">
        <f t="shared" si="7"/>
        <v>371619932.25156236</v>
      </c>
      <c r="N57" s="15">
        <f t="shared" si="8"/>
        <v>1117988932.2515624</v>
      </c>
    </row>
    <row r="58" spans="1:16" x14ac:dyDescent="0.2">
      <c r="A58" s="9">
        <v>44835</v>
      </c>
      <c r="B58" s="9">
        <v>44865</v>
      </c>
      <c r="C58" s="16">
        <v>24.61</v>
      </c>
      <c r="D58" s="10">
        <f t="shared" si="23"/>
        <v>36.914999999999999</v>
      </c>
      <c r="E58" s="11">
        <f t="shared" si="24"/>
        <v>1.3691499999999999</v>
      </c>
      <c r="F58" s="11">
        <f t="shared" si="25"/>
        <v>1.0265272070592277</v>
      </c>
      <c r="G58" s="11">
        <f t="shared" si="26"/>
        <v>2.6527207059227731</v>
      </c>
      <c r="H58" s="12">
        <f t="shared" si="27"/>
        <v>8.8424023530759108E-2</v>
      </c>
      <c r="I58" s="13">
        <f t="shared" si="28"/>
        <v>31</v>
      </c>
      <c r="J58" s="14">
        <v>746369000</v>
      </c>
      <c r="K58" s="14">
        <f t="shared" si="29"/>
        <v>20459054.505775038</v>
      </c>
      <c r="L58" s="14">
        <v>0</v>
      </c>
      <c r="M58" s="14">
        <f t="shared" si="7"/>
        <v>392078986.75733739</v>
      </c>
      <c r="N58" s="15">
        <f t="shared" si="8"/>
        <v>1138447986.7573373</v>
      </c>
    </row>
    <row r="59" spans="1:16" x14ac:dyDescent="0.2">
      <c r="A59" s="9">
        <v>44866</v>
      </c>
      <c r="B59" s="9">
        <v>44895</v>
      </c>
      <c r="C59" s="16">
        <v>25.78</v>
      </c>
      <c r="D59" s="10">
        <f t="shared" si="23"/>
        <v>38.67</v>
      </c>
      <c r="E59" s="11">
        <f t="shared" si="24"/>
        <v>1.3867</v>
      </c>
      <c r="F59" s="11">
        <f t="shared" si="25"/>
        <v>1.027617290514089</v>
      </c>
      <c r="G59" s="11">
        <f t="shared" si="26"/>
        <v>2.761729051408901</v>
      </c>
      <c r="H59" s="12">
        <f t="shared" si="27"/>
        <v>9.2057635046963363E-2</v>
      </c>
      <c r="I59" s="13">
        <f t="shared" si="28"/>
        <v>30</v>
      </c>
      <c r="J59" s="14">
        <v>746369000</v>
      </c>
      <c r="K59" s="14">
        <f t="shared" si="29"/>
        <v>20612689.503710099</v>
      </c>
      <c r="L59" s="14">
        <v>0</v>
      </c>
      <c r="M59" s="14">
        <f t="shared" si="7"/>
        <v>412691676.26104748</v>
      </c>
      <c r="N59" s="15">
        <f t="shared" si="8"/>
        <v>1159060676.2610474</v>
      </c>
    </row>
    <row r="60" spans="1:16" x14ac:dyDescent="0.2">
      <c r="A60" s="9">
        <v>44896</v>
      </c>
      <c r="B60" s="9">
        <v>44926</v>
      </c>
      <c r="C60" s="16">
        <v>27.64</v>
      </c>
      <c r="D60" s="10">
        <f t="shared" si="23"/>
        <v>41.46</v>
      </c>
      <c r="E60" s="11">
        <f t="shared" si="24"/>
        <v>1.4146000000000001</v>
      </c>
      <c r="F60" s="11">
        <f t="shared" si="25"/>
        <v>1.029324481946589</v>
      </c>
      <c r="G60" s="11">
        <f t="shared" si="26"/>
        <v>2.9324481946588987</v>
      </c>
      <c r="H60" s="12">
        <f t="shared" si="27"/>
        <v>9.7748273155296619E-2</v>
      </c>
      <c r="I60" s="13">
        <f t="shared" si="28"/>
        <v>31</v>
      </c>
      <c r="J60" s="14">
        <v>746369000</v>
      </c>
      <c r="K60" s="14">
        <f t="shared" si="29"/>
        <v>22616447.07486013</v>
      </c>
      <c r="L60" s="14">
        <v>0</v>
      </c>
      <c r="M60" s="14">
        <f t="shared" si="7"/>
        <v>435308123.33590764</v>
      </c>
      <c r="N60" s="15">
        <f t="shared" si="8"/>
        <v>1181677123.3359077</v>
      </c>
    </row>
    <row r="61" spans="1:16" x14ac:dyDescent="0.2">
      <c r="A61" s="9">
        <v>44927</v>
      </c>
      <c r="B61" s="9">
        <v>44957</v>
      </c>
      <c r="C61" s="16">
        <v>28.84</v>
      </c>
      <c r="D61" s="10">
        <f t="shared" si="23"/>
        <v>43.26</v>
      </c>
      <c r="E61" s="11">
        <f t="shared" si="24"/>
        <v>1.4325999999999999</v>
      </c>
      <c r="F61" s="11">
        <f t="shared" si="25"/>
        <v>1.0304095895604357</v>
      </c>
      <c r="G61" s="11">
        <f t="shared" si="26"/>
        <v>3.0409589560435712</v>
      </c>
      <c r="H61" s="12">
        <f t="shared" si="27"/>
        <v>0.10136529853478571</v>
      </c>
      <c r="I61" s="13">
        <f t="shared" si="28"/>
        <v>31</v>
      </c>
      <c r="J61" s="14">
        <v>746369000</v>
      </c>
      <c r="K61" s="14">
        <f t="shared" si="29"/>
        <v>23453334.115653936</v>
      </c>
      <c r="L61" s="14">
        <v>0</v>
      </c>
      <c r="M61" s="14">
        <f t="shared" si="7"/>
        <v>458761457.45156157</v>
      </c>
      <c r="N61" s="15">
        <f t="shared" si="8"/>
        <v>1205130457.4515615</v>
      </c>
    </row>
    <row r="62" spans="1:16" x14ac:dyDescent="0.2">
      <c r="A62" s="9">
        <v>44958</v>
      </c>
      <c r="B62" s="9">
        <v>44985</v>
      </c>
      <c r="C62" s="16">
        <v>30.18</v>
      </c>
      <c r="D62" s="10">
        <f t="shared" si="23"/>
        <v>45.269999999999996</v>
      </c>
      <c r="E62" s="11">
        <f t="shared" si="24"/>
        <v>1.4526999999999999</v>
      </c>
      <c r="F62" s="11">
        <f t="shared" si="25"/>
        <v>1.0316066208850923</v>
      </c>
      <c r="G62" s="11">
        <f t="shared" si="26"/>
        <v>3.1606620885092251</v>
      </c>
      <c r="H62" s="12">
        <f t="shared" si="27"/>
        <v>0.1053554029503075</v>
      </c>
      <c r="I62" s="13">
        <f t="shared" si="28"/>
        <v>28</v>
      </c>
      <c r="J62" s="14">
        <v>746369000</v>
      </c>
      <c r="K62" s="14">
        <f t="shared" si="29"/>
        <v>22017521.888493057</v>
      </c>
      <c r="L62" s="14">
        <v>0</v>
      </c>
      <c r="M62" s="14">
        <f t="shared" si="7"/>
        <v>480778979.34005463</v>
      </c>
      <c r="N62" s="15">
        <f t="shared" si="8"/>
        <v>1227147979.3400545</v>
      </c>
    </row>
    <row r="63" spans="1:16" x14ac:dyDescent="0.2">
      <c r="A63" s="9">
        <v>44986</v>
      </c>
      <c r="B63" s="9">
        <v>45016</v>
      </c>
      <c r="C63" s="16">
        <v>30.84</v>
      </c>
      <c r="D63" s="10">
        <f t="shared" si="23"/>
        <v>46.26</v>
      </c>
      <c r="E63" s="11">
        <f t="shared" si="24"/>
        <v>1.4625999999999999</v>
      </c>
      <c r="F63" s="11">
        <f t="shared" si="25"/>
        <v>1.0321906332092321</v>
      </c>
      <c r="G63" s="11">
        <f t="shared" si="26"/>
        <v>3.21906332092321</v>
      </c>
      <c r="H63" s="12">
        <f t="shared" si="27"/>
        <v>0.10730211069744033</v>
      </c>
      <c r="I63" s="13">
        <f t="shared" si="28"/>
        <v>31</v>
      </c>
      <c r="J63" s="14">
        <v>746369000</v>
      </c>
      <c r="K63" s="14">
        <f t="shared" si="29"/>
        <v>24826960.408332728</v>
      </c>
      <c r="L63" s="14">
        <v>0</v>
      </c>
      <c r="M63" s="14">
        <f t="shared" si="7"/>
        <v>505605939.74838734</v>
      </c>
      <c r="N63" s="15">
        <f t="shared" si="8"/>
        <v>1251974939.7483873</v>
      </c>
    </row>
    <row r="64" spans="1:16" x14ac:dyDescent="0.2">
      <c r="A64" s="9">
        <v>45017</v>
      </c>
      <c r="B64" s="9">
        <v>45046</v>
      </c>
      <c r="C64" s="16">
        <v>31.39</v>
      </c>
      <c r="D64" s="10">
        <f t="shared" si="23"/>
        <v>47.085000000000001</v>
      </c>
      <c r="E64" s="11">
        <f t="shared" si="24"/>
        <v>1.47085</v>
      </c>
      <c r="F64" s="11">
        <f t="shared" si="25"/>
        <v>1.0326745486485231</v>
      </c>
      <c r="G64" s="11">
        <f t="shared" si="26"/>
        <v>3.267454864852315</v>
      </c>
      <c r="H64" s="12">
        <f t="shared" si="27"/>
        <v>0.10891516216174384</v>
      </c>
      <c r="I64" s="13">
        <f t="shared" si="28"/>
        <v>30</v>
      </c>
      <c r="J64" s="14">
        <v>746369000</v>
      </c>
      <c r="K64" s="14">
        <f t="shared" si="29"/>
        <v>24387270.200249575</v>
      </c>
      <c r="L64" s="14">
        <v>0</v>
      </c>
      <c r="M64" s="14">
        <f t="shared" si="7"/>
        <v>529993209.94863689</v>
      </c>
      <c r="N64" s="15">
        <f t="shared" si="8"/>
        <v>1276362209.948637</v>
      </c>
      <c r="P64" s="28"/>
    </row>
    <row r="65" spans="1:16" x14ac:dyDescent="0.2">
      <c r="A65" s="9">
        <v>45047</v>
      </c>
      <c r="B65" s="9">
        <v>45077</v>
      </c>
      <c r="C65" s="16">
        <v>30.27</v>
      </c>
      <c r="D65" s="10">
        <f t="shared" si="23"/>
        <v>45.405000000000001</v>
      </c>
      <c r="E65" s="11">
        <f t="shared" si="24"/>
        <v>1.4540500000000001</v>
      </c>
      <c r="F65" s="11">
        <f t="shared" si="25"/>
        <v>1.0316864733680569</v>
      </c>
      <c r="G65" s="11">
        <f t="shared" si="26"/>
        <v>3.1686473368056856</v>
      </c>
      <c r="H65" s="12">
        <f t="shared" si="27"/>
        <v>0.10562157789352285</v>
      </c>
      <c r="I65" s="13">
        <f t="shared" si="28"/>
        <v>31</v>
      </c>
      <c r="J65" s="14">
        <v>746369000</v>
      </c>
      <c r="K65" s="14">
        <f t="shared" si="29"/>
        <v>24438128.155951332</v>
      </c>
      <c r="L65" s="14">
        <v>0</v>
      </c>
      <c r="M65" s="14">
        <f t="shared" si="7"/>
        <v>554431338.10458827</v>
      </c>
      <c r="N65" s="15">
        <f t="shared" si="8"/>
        <v>1300800338.1045883</v>
      </c>
      <c r="P65" s="28"/>
    </row>
    <row r="66" spans="1:16" x14ac:dyDescent="0.2">
      <c r="A66" s="9">
        <v>45078</v>
      </c>
      <c r="B66" s="9">
        <v>45107</v>
      </c>
      <c r="C66" s="16">
        <v>29.76</v>
      </c>
      <c r="D66" s="10">
        <f t="shared" si="23"/>
        <v>44.64</v>
      </c>
      <c r="E66" s="11">
        <f t="shared" si="24"/>
        <v>1.4464000000000001</v>
      </c>
      <c r="F66" s="11">
        <f t="shared" si="25"/>
        <v>1.0312330741936628</v>
      </c>
      <c r="G66" s="11">
        <f t="shared" si="26"/>
        <v>3.1233074193662835</v>
      </c>
      <c r="H66" s="12">
        <f t="shared" si="27"/>
        <v>0.10411024731220946</v>
      </c>
      <c r="I66" s="13">
        <f t="shared" si="28"/>
        <v>30</v>
      </c>
      <c r="J66" s="14">
        <v>746369000</v>
      </c>
      <c r="K66" s="14">
        <f t="shared" si="29"/>
        <v>23311398.352849938</v>
      </c>
      <c r="L66" s="14">
        <v>0</v>
      </c>
      <c r="M66" s="14">
        <f t="shared" si="7"/>
        <v>577742736.45743823</v>
      </c>
      <c r="N66" s="15">
        <f t="shared" si="8"/>
        <v>1324111736.4574382</v>
      </c>
      <c r="P66" s="28"/>
    </row>
    <row r="67" spans="1:16" x14ac:dyDescent="0.2">
      <c r="A67" s="9">
        <v>45108</v>
      </c>
      <c r="B67" s="9">
        <v>45138</v>
      </c>
      <c r="C67" s="16">
        <v>29.36</v>
      </c>
      <c r="D67" s="10">
        <f t="shared" si="23"/>
        <v>44.04</v>
      </c>
      <c r="E67" s="11">
        <f t="shared" si="24"/>
        <v>1.4403999999999999</v>
      </c>
      <c r="F67" s="11">
        <f t="shared" si="25"/>
        <v>1.0308759262331746</v>
      </c>
      <c r="G67" s="11">
        <f t="shared" si="26"/>
        <v>3.0875926233174589</v>
      </c>
      <c r="H67" s="12">
        <f t="shared" si="27"/>
        <v>0.10291975411058196</v>
      </c>
      <c r="I67" s="13">
        <f t="shared" si="28"/>
        <v>31</v>
      </c>
      <c r="J67" s="14">
        <v>746369000</v>
      </c>
      <c r="K67" s="14">
        <f t="shared" si="29"/>
        <v>23812995.326285891</v>
      </c>
      <c r="L67" s="14">
        <v>0</v>
      </c>
      <c r="M67" s="14">
        <f t="shared" si="7"/>
        <v>601555731.78372407</v>
      </c>
      <c r="N67" s="15">
        <f t="shared" si="8"/>
        <v>1347924731.7837241</v>
      </c>
      <c r="P67" s="28"/>
    </row>
    <row r="68" spans="1:16" x14ac:dyDescent="0.2">
      <c r="A68" s="9">
        <v>45139</v>
      </c>
      <c r="B68" s="9">
        <v>45169</v>
      </c>
      <c r="C68" s="16">
        <v>28.75</v>
      </c>
      <c r="D68" s="10">
        <f t="shared" si="23"/>
        <v>43.125</v>
      </c>
      <c r="E68" s="11">
        <f t="shared" si="24"/>
        <v>1.4312499999999999</v>
      </c>
      <c r="F68" s="11">
        <f t="shared" si="25"/>
        <v>1.0303286412584305</v>
      </c>
      <c r="G68" s="11">
        <f t="shared" si="26"/>
        <v>3.0328641258430489</v>
      </c>
      <c r="H68" s="12">
        <f t="shared" si="27"/>
        <v>0.10109547086143496</v>
      </c>
      <c r="I68" s="13">
        <f t="shared" si="28"/>
        <v>31</v>
      </c>
      <c r="J68" s="14">
        <v>746369000</v>
      </c>
      <c r="K68" s="14">
        <f t="shared" si="29"/>
        <v>23390902.902327288</v>
      </c>
      <c r="L68" s="14">
        <v>0</v>
      </c>
      <c r="M68" s="14">
        <f t="shared" si="7"/>
        <v>624946634.68605137</v>
      </c>
      <c r="N68" s="15">
        <f t="shared" si="8"/>
        <v>1371315634.6860514</v>
      </c>
    </row>
    <row r="69" spans="1:16" x14ac:dyDescent="0.2">
      <c r="A69" s="9">
        <v>45170</v>
      </c>
      <c r="B69" s="9">
        <v>45199</v>
      </c>
      <c r="C69" s="16">
        <v>28.03</v>
      </c>
      <c r="D69" s="10">
        <f t="shared" si="23"/>
        <v>42.045000000000002</v>
      </c>
      <c r="E69" s="11">
        <f t="shared" si="24"/>
        <v>1.42045</v>
      </c>
      <c r="F69" s="11">
        <f t="shared" si="25"/>
        <v>1.029678523402376</v>
      </c>
      <c r="G69" s="11">
        <f t="shared" si="26"/>
        <v>2.9678523402375978</v>
      </c>
      <c r="H69" s="12">
        <f t="shared" si="27"/>
        <v>9.8928411341253256E-2</v>
      </c>
      <c r="I69" s="13">
        <f t="shared" si="28"/>
        <v>30</v>
      </c>
      <c r="J69" s="14">
        <v>746369000</v>
      </c>
      <c r="K69" s="14">
        <f t="shared" si="29"/>
        <v>22151129.833307955</v>
      </c>
      <c r="L69" s="14">
        <v>0</v>
      </c>
      <c r="M69" s="14">
        <f t="shared" si="7"/>
        <v>647097764.51935935</v>
      </c>
      <c r="N69" s="15">
        <f t="shared" si="8"/>
        <v>1393466764.5193594</v>
      </c>
    </row>
    <row r="70" spans="1:16" x14ac:dyDescent="0.2">
      <c r="A70" s="9">
        <v>45200</v>
      </c>
      <c r="B70" s="9">
        <v>45230</v>
      </c>
      <c r="C70" s="16">
        <v>26.53</v>
      </c>
      <c r="D70" s="10">
        <f t="shared" si="23"/>
        <v>39.795000000000002</v>
      </c>
      <c r="E70" s="11">
        <f>SUM(D70/100)+1</f>
        <v>1.39795</v>
      </c>
      <c r="F70" s="11">
        <f t="shared" ref="F70:F71" si="30">POWER(E70,0.08333)</f>
        <v>1.0283094294241277</v>
      </c>
      <c r="G70" s="11">
        <f t="shared" ref="G70:G71" si="31">SUM((F70-1)*100)</f>
        <v>2.830942942412773</v>
      </c>
      <c r="H70" s="12">
        <f t="shared" ref="H70:H71" si="32">SUM(G70/30)</f>
        <v>9.4364764747092433E-2</v>
      </c>
      <c r="I70" s="13">
        <f t="shared" ref="I70:I73" si="33">SUM(B70-A70)+1</f>
        <v>31</v>
      </c>
      <c r="J70" s="14">
        <v>746369000</v>
      </c>
      <c r="K70" s="14">
        <f t="shared" ref="K70:K72" si="34">((J70*H70%)*I70)</f>
        <v>21833589.880852014</v>
      </c>
      <c r="L70" s="14">
        <v>0</v>
      </c>
      <c r="M70" s="14">
        <f t="shared" si="7"/>
        <v>668931354.40021133</v>
      </c>
      <c r="N70" s="15">
        <f>SUM(J70+M70)</f>
        <v>1415300354.4002113</v>
      </c>
    </row>
    <row r="71" spans="1:16" x14ac:dyDescent="0.2">
      <c r="A71" s="9">
        <v>45231</v>
      </c>
      <c r="B71" s="9">
        <v>45260</v>
      </c>
      <c r="C71" s="35">
        <v>25.52</v>
      </c>
      <c r="D71" s="36">
        <f t="shared" si="23"/>
        <v>38.28</v>
      </c>
      <c r="E71" s="41">
        <f t="shared" ref="E70:E71" si="35">SUM(D71/100)+1</f>
        <v>1.3828</v>
      </c>
      <c r="F71" s="35">
        <f t="shared" si="30"/>
        <v>1.0273761471341625</v>
      </c>
      <c r="G71" s="38">
        <f t="shared" si="31"/>
        <v>2.7376147134162476</v>
      </c>
      <c r="H71" s="37">
        <f t="shared" si="32"/>
        <v>9.1253823780541587E-2</v>
      </c>
      <c r="I71" s="13">
        <f t="shared" si="33"/>
        <v>30</v>
      </c>
      <c r="J71" s="14">
        <v>746369000</v>
      </c>
      <c r="K71" s="14">
        <f t="shared" si="34"/>
        <v>20432707.560377713</v>
      </c>
      <c r="L71" s="14">
        <v>0</v>
      </c>
      <c r="M71" s="14">
        <f t="shared" si="7"/>
        <v>689364061.96058905</v>
      </c>
      <c r="N71" s="15">
        <f t="shared" si="8"/>
        <v>1435733061.9605889</v>
      </c>
      <c r="P71" s="34"/>
    </row>
    <row r="72" spans="1:16" x14ac:dyDescent="0.2">
      <c r="A72" s="9">
        <v>45261</v>
      </c>
      <c r="B72" s="9">
        <v>45291</v>
      </c>
      <c r="C72" s="35">
        <v>25.04</v>
      </c>
      <c r="D72" s="36">
        <f t="shared" si="23"/>
        <v>37.56</v>
      </c>
      <c r="E72" s="41">
        <f t="shared" ref="E72" si="36">SUM(D72/100)+1</f>
        <v>1.3755999999999999</v>
      </c>
      <c r="F72" s="35">
        <f t="shared" ref="F72" si="37">POWER(E72,0.08333)</f>
        <v>1.0269293168141311</v>
      </c>
      <c r="G72" s="38">
        <f t="shared" ref="G72" si="38">SUM((F72-1)*100)</f>
        <v>2.6929316814131132</v>
      </c>
      <c r="H72" s="37">
        <f t="shared" ref="H72" si="39">SUM(G72/30)</f>
        <v>8.9764389380437112E-2</v>
      </c>
      <c r="I72" s="13">
        <f t="shared" si="33"/>
        <v>31</v>
      </c>
      <c r="J72" s="14">
        <v>746369000</v>
      </c>
      <c r="K72" s="14">
        <f>((J72*H72%)*I72)</f>
        <v>20769180.836621117</v>
      </c>
      <c r="L72" s="14">
        <v>0</v>
      </c>
      <c r="M72" s="14">
        <f t="shared" si="7"/>
        <v>710133242.79721022</v>
      </c>
      <c r="N72" s="15">
        <f t="shared" si="8"/>
        <v>1456502242.7972102</v>
      </c>
    </row>
    <row r="73" spans="1:16" x14ac:dyDescent="0.2">
      <c r="A73" s="40">
        <v>45292</v>
      </c>
      <c r="B73" s="40">
        <v>45316</v>
      </c>
      <c r="C73" s="35">
        <v>22.21</v>
      </c>
      <c r="D73" s="36">
        <f t="shared" si="23"/>
        <v>33.314999999999998</v>
      </c>
      <c r="E73" s="41">
        <f t="shared" ref="E73" si="40">SUM(D73/100)+1</f>
        <v>1.3331500000000001</v>
      </c>
      <c r="F73" s="35">
        <f t="shared" ref="F73" si="41">POWER(E73,0.08333)</f>
        <v>1.0242504619263684</v>
      </c>
      <c r="G73" s="38">
        <f t="shared" ref="G73" si="42">SUM((F73-1)*100)</f>
        <v>2.4250461926368372</v>
      </c>
      <c r="H73" s="37">
        <f t="shared" ref="H73" si="43">SUM(G73/30)</f>
        <v>8.0834873087894568E-2</v>
      </c>
      <c r="I73" s="35">
        <f t="shared" si="33"/>
        <v>25</v>
      </c>
      <c r="J73" s="14">
        <v>746369001</v>
      </c>
      <c r="K73" s="14">
        <f>((J73*H73%)*I73)</f>
        <v>15083160.868143413</v>
      </c>
      <c r="L73" s="14">
        <v>0</v>
      </c>
      <c r="M73" s="14">
        <f t="shared" ref="M73" si="44">SUM(M72+K73)-L73</f>
        <v>725216403.66535366</v>
      </c>
      <c r="N73" s="15">
        <f t="shared" si="8"/>
        <v>1471585404.6653538</v>
      </c>
    </row>
    <row r="74" spans="1:16" ht="15" x14ac:dyDescent="0.25">
      <c r="K74" s="28"/>
      <c r="N74" s="39">
        <f>SUM(J73+M73)</f>
        <v>1471585404.6653538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Otro sí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Jiménez Orozco</dc:creator>
  <cp:lastModifiedBy>Angela María Valencia Arango</cp:lastModifiedBy>
  <dcterms:created xsi:type="dcterms:W3CDTF">2020-03-11T16:28:51Z</dcterms:created>
  <dcterms:modified xsi:type="dcterms:W3CDTF">2024-01-25T17:12:38Z</dcterms:modified>
</cp:coreProperties>
</file>