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NORA ISABEL AGUILAR/CONTESTACION/"/>
    </mc:Choice>
  </mc:AlternateContent>
  <xr:revisionPtr revIDLastSave="0" documentId="8_{C88630C6-6B2E-6949-AF01-E94DC29AD421}" xr6:coauthVersionLast="47" xr6:coauthVersionMax="47" xr10:uidLastSave="{00000000-0000-0000-0000-000000000000}"/>
  <bookViews>
    <workbookView xWindow="0" yWindow="0" windowWidth="25600" windowHeight="160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1" i="9" s="1"/>
  <c r="B10" i="9"/>
  <c r="B2" i="8"/>
  <c r="B2" i="9" s="1"/>
  <c r="B8" i="9"/>
  <c r="B7" i="9"/>
  <c r="B6" i="9"/>
  <c r="B5" i="9"/>
  <c r="B4" i="9"/>
  <c r="B3" i="9"/>
  <c r="B8" i="8"/>
  <c r="B7" i="8"/>
  <c r="B6" i="8"/>
  <c r="B5" i="8"/>
  <c r="B4" i="8"/>
  <c r="B3" i="8"/>
  <c r="B8" i="7"/>
  <c r="B4" i="7"/>
  <c r="B5" i="7"/>
  <c r="B6" i="7"/>
  <c r="B7" i="7"/>
  <c r="B3" i="7"/>
  <c r="B9" i="8"/>
</calcChain>
</file>

<file path=xl/sharedStrings.xml><?xml version="1.0" encoding="utf-8"?>
<sst xmlns="http://schemas.openxmlformats.org/spreadsheetml/2006/main" count="240" uniqueCount="188">
  <si>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</si>
  <si>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</si>
  <si>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</si>
  <si>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</si>
  <si>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</si>
  <si>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</si>
  <si>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</si>
  <si>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</si>
  <si>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</si>
  <si>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</si>
  <si>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</si>
  <si>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</si>
  <si>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</si>
  <si>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</si>
  <si>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</si>
  <si>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</si>
  <si>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</si>
  <si>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</si>
  <si>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</si>
  <si>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</si>
  <si>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</si>
  <si>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</si>
  <si>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</si>
  <si>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</si>
  <si>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</si>
  <si>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</si>
  <si>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</si>
  <si>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</si>
  <si>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</si>
  <si>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</si>
  <si>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</si>
  <si>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</si>
  <si>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</si>
  <si>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</si>
  <si>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</si>
  <si>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</si>
  <si>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</si>
  <si>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</si>
  <si>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</si>
  <si>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</si>
  <si>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</si>
  <si>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</si>
  <si>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</si>
  <si>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</si>
  <si>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</si>
  <si>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</si>
  <si>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</si>
  <si>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</si>
  <si>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</si>
  <si>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</si>
  <si>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</si>
  <si>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</si>
  <si>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</si>
  <si>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</si>
  <si>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</si>
  <si>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</si>
  <si>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</si>
  <si>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</si>
  <si>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</si>
  <si>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</si>
  <si>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</si>
  <si>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</si>
  <si>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</si>
  <si>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</si>
  <si>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</si>
  <si>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</si>
  <si>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</si>
  <si>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</si>
  <si>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</si>
  <si>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</si>
  <si>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</si>
  <si>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</si>
  <si>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</si>
  <si>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</si>
  <si>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</si>
  <si>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</si>
  <si>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</si>
  <si>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</si>
  <si>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</si>
  <si>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</si>
  <si>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</si>
  <si>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</si>
  <si>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</si>
  <si>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</si>
  <si>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</si>
  <si>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</si>
  <si>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</si>
  <si>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</si>
  <si>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</si>
  <si>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</si>
  <si>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</si>
  <si>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</si>
  <si>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</si>
  <si>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</si>
  <si>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</si>
  <si>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</si>
  <si>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</si>
  <si>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</si>
  <si>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</si>
  <si>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</si>
  <si>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</si>
  <si>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</si>
  <si>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</si>
  <si>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</si>
  <si>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</si>
  <si>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</si>
  <si>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</si>
  <si>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</si>
  <si>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</si>
  <si>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</si>
  <si>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</si>
  <si>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</si>
  <si>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</si>
  <si>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</si>
  <si>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</si>
  <si>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</si>
  <si>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</si>
  <si>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</si>
  <si>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</si>
  <si>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</si>
  <si>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</si>
  <si>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</si>
  <si>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</si>
  <si>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</si>
  <si>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</si>
  <si>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</si>
  <si>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</si>
  <si>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</si>
  <si>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</si>
  <si>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</si>
  <si>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</si>
  <si>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</si>
  <si>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</si>
  <si>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</si>
  <si>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</si>
  <si>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</si>
  <si>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</si>
  <si>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</si>
  <si>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</si>
  <si>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</si>
  <si>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</si>
  <si>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</si>
  <si>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</si>
  <si>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</si>
  <si>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</si>
  <si>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</si>
  <si>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</si>
  <si>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</si>
  <si>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</si>
  <si>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</si>
  <si>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</si>
  <si>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</si>
  <si>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</si>
  <si>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</si>
  <si>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</si>
  <si>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</si>
  <si>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11001310301920190056000</t>
  </si>
  <si>
    <t>Juzgado Diecinueve (19) Civil del Circuito de Bogotá</t>
  </si>
  <si>
    <t>llamada en garantia</t>
  </si>
  <si>
    <t>09 de abril de 2014</t>
  </si>
  <si>
    <t>13 de abril de 2014</t>
  </si>
  <si>
    <t>casado</t>
  </si>
  <si>
    <t>empleado independiente</t>
  </si>
  <si>
    <t>56 años 5 meses</t>
  </si>
  <si>
    <t>sin información</t>
  </si>
  <si>
    <t>Nora Isabel Aguilar Rocha C.C. 28.487.694 (Esposa) fecha de nacimiento: 23 de julio de 1957</t>
  </si>
  <si>
    <t>26 de febrero de 2018</t>
  </si>
  <si>
    <t>15 de marzo de 2018</t>
  </si>
  <si>
    <t>1. Luis Hernando Borreo Gómez C.C. 19.922.250
2. Seguros Generales Suramericana S.A. Nit. 890.903.407-9
3. Sociedad administradora de estaciones de servicio "SADASER S.A.S." Estacion de servicio esso de chuzaca cundinamarca. Nit 800.184.110-3</t>
  </si>
  <si>
    <t>Rodrigo Floriano Cordoba</t>
  </si>
  <si>
    <t>TZZ051</t>
  </si>
  <si>
    <t>12 de noviembre de 1958</t>
  </si>
  <si>
    <t>calle 74 A No. 92-21 Sur barrio nuevo recreo, Bosa.</t>
  </si>
  <si>
    <t>24 de mayo de 2021</t>
  </si>
  <si>
    <t>11 de junio de 2024</t>
  </si>
  <si>
    <t>Un fallecido y un lesionado</t>
  </si>
  <si>
    <t xml:space="preserve">El señor Jaime Mosquera Herreño se encontraba laborando sobre un andamio en la estacion de servicio esso de Chuzaca ubicada en el kilometro 13 + 300 de la vía Sopacha - Fusagasugá. Mientras tanto el rodante de placas TZZ051 conducido por el señor Wilson Navarrtete Martinez se encontraba aprovisionandose de combustible y al arrancar el vehiculo derribo el andamio. 
Como consencuencia de lo anterior el señor Jaime Mosquera Herreño sufrio lesiones en el craneo que desencadenaron en su fallecimiento.
Por cuenta del evento se levanto informe de accidente de tránsito en el cual se plasmó como hipótesis del accidente las causales 305 y 308 "elementos de bioseguridad en la obra" y "elementos de bioseguridad para los trabajadores que intervienen", con esto se indica que el administrador de la estacion de servicio no colocó señales de precaucion para evitar un accidente. Frente a esta circunstancia se advierte en la demanda que existio una responsabilidad compartida.
Es importante mencionar que el vehiculo automotor contaba con una póliza expedida por Allianz Seguros S.A., quien indeminizó integralmente con $44.000.000 a la señora Nora Isabel Aguilar Rocha conforme se advierte en el contrato de transacción anexo a la demanda y en el que se establecio que Allianz Seguros S.A., el conductor Wilson Navartete Martinez y el propietario Rodriguez Floriano Cordoba quedaban a paz y salvo, desistiendo de toda accion penal y civil en contra de la compañia y el asegurado por los hechos descritos en la demanda (firmado el 04 de septiembre de 2017).
</t>
  </si>
  <si>
    <t xml:space="preserve">Jaime Mosquera Herreño </t>
  </si>
  <si>
    <t xml:space="preserve"> 21432615/393</t>
  </si>
  <si>
    <t xml:space="preserve">se evidencia  pago a la señora nora por 44 m </t>
  </si>
  <si>
    <t>Duración: Desde las 00:00 horas del 22/12/2013 hasta las 24:00 horas del 21/12/2014.</t>
  </si>
  <si>
    <t>SINIESTRO 35510644   LEGIS APJ32475</t>
  </si>
  <si>
    <t>09 de julio de 2024</t>
  </si>
  <si>
    <t>EXCEPCIONES DE FONDO FRENTE A LA DEMANDA
1. SE CONFIGURÓ COSA JUZGADA TODA VEZ QUE SE CELEBRÓ CONTRATO DE TRANSACCIÓN ENTRE LA DEMANDANTE Y LA COMPAÑÍA DE SEGUROS.
2. EN TODO CASO, EN ESTE CASO SE ENCUENTRA PATENTE LA INEXISTENCIA DE RESPONSABILIDAD AL ESTAR ANTE UNA CAUSA EXTRAÑA COMO EXIMENTE DE RESPONSABILIDAD - “HECHO EXCLUSIVO DE UN TERCERO”.
3. EN TODO CASO, EN ESTE CASO SE ENCUENTRA ACREDITADA LA EXIMENTE DE LA RESPONSABILIDAD DE LOS DEMANDADOS POR CONFIGURARSE UN HECHO EXCLUSIVO DE LA VÍCTIMA.
4. EN TODO CASO, EN ESTE CASO SE ENCUENTRA PATENTE LA INEXISTENCIA DE RESPONSABILIDAD A CARGO DEL PROPIETARIO Y CONDUCTOR DEL VEHÍCULO ASEGURADO POR LA FALTA DE ACREDITACIÓN DEL NEXO CAUSAL
5. REDUCCIÓN DE LA EVENTUAL INDEMNIZACIÓN COMO CONSECUENCIA DE LA DE LA CONDUCTA DE LA VÍCTIMA Y DEL TERCERO EN LA PRODUCCIÓN DEL DAÑO
6. LOS PERJUICIOS MORALES SOLICITADOS DESCONOCEN LOS LÍMITES JURISPRUDENCIALES ESTABLECIDOS POR EL MÁXIMO ÓRGANO DE LA JURISDICCIÓN ORIDINARIA.
7. IMPROCEDENCIA DEL DAÑO A LA VIDA EN RELACIÓN 
8. IMPROCEDENCIA DEL RECONOCIMIENTO DE LOS PERJUICIOS PATRIMONIALES SOLICITADOS – LUCRO CESANTE
9. GENÉRICA O INNOMINADA 
EXCEPCIONES DE FONDO FRENTE AL CONTRATO DE SEGURO 
1. SE CONFIGURÓ COSA JUZGADA TODA VEZ QUE SE CELEBRÓ CONTRATO DE TRANSACCIÓN ENTRE LA DEMANDANTE Y LA COMPAÑÍA DE SEGUROS.
2. EXTINCIÓN DE LA OBLIGACIÓN POR PAGO
3. NADIE PUEDE IR EN CONTRA DE SUS ACTOS – TEORÍA DE LOS ACTOS PROPIOS
4. EL CONTRATO ES LEY PARA LAS PARTES
5. CARÁCTER MERAMENTE INDEMNIZATORIO QUE REVISTEN LOS CONTRATOS DE SEGUROS.
6. ENRIQUECIMIENTO SIN JUSTA CAUSA
7. INEXISTENCIA DE OBLIGACIÓN DE INDEMNIZAR A CARGO DE ALLIANZ SEGUROS POR INCUMPLIMIENTO DE LAS CARGAS DEL ARTÍCULO 1077 DEL CÓDIGO DE COMERCIO.
8. RIESGOS EXPRESAMENTE EXCLUIDOS EN LA PÓLIZA DE SEGURO NO. 021432615 / 393
9. COMPENSACIÓN
10. PRESCRIPCIÓN DE LAS ACCIONES DERIVADAS DEL CONTRATO DE SEGURO
11. EN CUALQUIER CASO, DE NINGUNA FORMA SE PODRÁ EXCEDER EL LÍMITE DEL VALOR ASEGURADO Y SE DEBE TENER EN CUENTA EL DEDUCIBLE PACTADO
12. DISPONIBILIDAD DEL VALOR ASEGURADO
13. GENÉRICA O INNOMINADA
EXCEPCIONES FRENTE AL LLAMAMIENTO EN GARANTÍA
1. SE CONFIGURÓ COSA JUZGADA TODA VEZ QUE SE CELEBRÓ CONTRATO DE TRANSACCIÓN ENTRE LA DEMANDANTE Y LA COMPAÑÍA DE SEGUROS.
2. EXTINCIÓN DE LA OBLIGACIÓN POR PAGO
3. NADIE PUEDE IR EN CONTRA DE SUS ACTOS – TEORÍA DE LOS ACTOS PROPIOS
4. EL CONTRATO ES LEY PARA LAS PARTES
5. CARÁCTER MERAMENTE INDEMNIZATORIO QUE REVISTEN LOS CONTRATOS DE SEGUROS.
6. ENRIQUECIMIENTO SIN JUSTA CAUSA
7.EN TODO CASO, ESTAMOS ANTE LA INEXISTENCIA DE OBLIGACIÓN INDEMNIZATORIA, POR CUANTO NO SE HA REALIZADO EL RIESGO ASEGURADO EN LA PÓLIZA NO. 021432615 / 393
8. RIESGOS EXPRESAMENTE EXCLUIDOS EN LA PÓLIZA DE SEGURO NO. 021432615 / 393
9. COMPENSACIÓN
10. PRESCRIPCIÓN DE LAS ACCIONES DERIVADAS DEL CONTRATO DE SEGURO
11. EN CUALQUIER CASO, DE NINGUNA FORMA SE PODRÁ EXCEDER EL LÍMITE DEL VALOR ASEGURADO Y SE DEBE TENER EN CUENTA EL DEDUCIBLE PACTADO
12. DISPONIBILIDAD DEL VALOR ASEGURADO
13. GENÉRICA O INNOMINADA</t>
  </si>
  <si>
    <t>Suma pagada por Allianz en 2017</t>
  </si>
  <si>
    <t>Daño a la vida en relación</t>
  </si>
  <si>
    <t>La contingencia se califica como REMOTA toda vez que si bien el contrato de seguros presta cobertura material y temporal. Lo cierto es que Allianz Seguros SA efectuó un pago indemnizando la totalidad de los perjuicios a la señora Nora Isabel Aguilar por los hechos objeto de litigio.
Lo primero que debe tomarse en consideración es que la Póliza De Seguro de Automóviles No. 021432615 / 393, cuyo asegurado el señor Rodrigo Floriano Córdoba, presta cobertura material y temporal, de conformidad con los hechos y pretensiones expuestas en el líbelo de la demanda. Frente a la cobertura temporal, debe señalarse que la ocurrencia del accidente de tránsito (09 de abril de 2014) se encuentra dentro de la limitación temporal de la Póliza en mención comprendida desde el 22 de diciembre de 2013 hasta el 21 de diciembre de 2014, bajo la modalidad de ocurrencia. Aunado a ello, presta cobertura material en tanto ampara la responsabilidad civil extracontractual, pretensión que se le endilga al extremo pasivo.
Por otro lado, se aportó un contrato de transacción suscrito por la señora Nora Isabel Aguilar y Allianz Seguros SA a partir del cual (i)se entienden resarcidos todos los perjuicios sufridos por la hoy demandante, (ii) se declaró a  paz y salvo a Allianz Seguros SA, al señor Rodrigo Floriano Córdoba, asegurado, y Wilson Navarrete Martínez, conductor del vehículo asegurado, (iii) se estableció que no existe un tercero con mejor o igual derecho que el de la hoy demandante, por lo que se solicitó la emisión de la sentencia anticipada por el contrato de transacción que hace tránsito a cosa juzgada. Adicionalmente, debe señalarse que, la señora Nora Isabel Aguilar en el acápite de hechos de la demanda señaló haber recibido a satisfacción la suma pactada en el contrato.
Finalmente, frente a la responsabilidad del asegurado, debe mencionarse que si bien no está demostrada su responsabilidad en la ocurrencia del accidente de tránsito, toda vez que en el informe policial de accidente de tránsito se codificaron las hipótesis número 305 que corresponde a “obstáculos en la vía” y 308 que denominó “elementos de seguridad en la obra y elementos de bioseguridad para los trabajadores que intervienen” imputables a la Estación SADASER y a la empresa Construservicios LHB EU, lo cierto es que el vehículo asegurado colisionó con el andamio en el que se encontraba el señor Jaime Mosquera (Q.E.P.D) generando su caída y posterior fallecimiento, por lo que podrá declararse una concurrencia de culpas. No obstante, lo anterior dependerá de las declaraciones que realicen en los interrogatorios que se practicaran en la audiencia inicial. Sin embargo, la contingencia se califica como remota por la transacción que se celebró con la demandante y la cual hace tránsito a cosa juzgada.
Todo lo anterior sin perjuicio del caracter contigente del proceso.</t>
  </si>
  <si>
    <t>La liquidación objetiva de las pretensiones se estima en $103.732.785 discriminados de la siguiente forma:
1. Daño a la vida en relación: En el presente caso se reconocerá por concepto de perjuicios a la vida en relación una suma de $50.000.000 conforme a los criterios jurisprudenciales fijados por la Corte Suprema de Justicia en Sentencia SC5686-2018 del 19/12/2018, MP: Margarita Cabello Blanco, en donde se estableció que se reconocerá en caso de muerte de la víctima, una suma máxima de $50.000.000 al cónyuge.
2. Daño moral: En el presente caso se reconocerá por concepto de perjuicios morales una suma de $60.000.000 conforme a los criterios jurisprudenciales fijados por la Corte Suprema de Justicia en Sentencia del 23/05/2018, MP: Ariel Salazar Ramírez: 05001-31-03-003-2005-00174-01, en donde se estableció que se reconocerá en caso de muerte de la víctima, una suma máxima de $60.000.000 al cónyuge.
3. Lucro cesante: Se reconocerá como lucro cesante la suma de $142.565.570 a la señora Nora Isabel Aguilar discriminada de la siguiente manera: (i) la suma de $81.834.679 por lucro cesante consolidado liquidado desde el 9 de abril de 2014, fecha del accidente de tránsito y 11 de julio de 2024, fecha de la liquidación, (ii) la suma de $60.730.891 por lucro cesante futuro, liquidado desde el 12 de julio de 2024 hasta la vida probable del fallecido, por contar con una expectativa menor que la de la demandante. Ahora bien, teniendo en cuenta que, a la fecha de los hechos la víctima se encontraba devengando el SMLMV conforme al certificado laboral aportado, se tendrá en cuenta para la liquidación el SLMLV del año 2024. Finalmente, debe mencionarse que la señora Nora Isabel Aguilar era la cónyuge del señor Jaime Mosquera (Q.E.P.D) conforme al certificado de matrimonio allegado.
4. Compensación por suma pagada: Se descontará de la liquidación la suma de $44.000.000 que fue cancelada por Allianz Seguros SA el día 4 de septiembre de 2017 en virtud del contrato de transacción.
5. Deducible: corresponde a $1.100.000 por el amparo de Responsabilidad Civil Extracontractual, por lo que se descontara de la liquidación el valor en mención.
6. Asimismo en virtud de la eventual concurrencia de la Estación SADASER y Construservicios, la condena se reducirá al menos en un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</si>
</sst>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20" zoomScaleNormal="120" workbookViewId="0">
      <selection activeCell="A4" sqref="A4"/>
    </sheetView>
  </sheetViews>
  <sheetFormatPr baseColWidth="10" defaultColWidth="0" defaultRowHeight="15" x14ac:dyDescent="0.2"/>
  <cols>
    <col min="1" max="1" width="53.5" style="8" customWidth="1"/>
    <col min="2" max="2" width="55.33203125" style="8" customWidth="1"/>
    <col min="3" max="3" width="19.33203125" style="8" customWidth="1"/>
    <col min="4" max="16384" width="11.5" style="2" hidden="1"/>
  </cols>
  <sheetData>
    <row r="1" spans="1:3" ht="19" x14ac:dyDescent="0.2">
      <c r="A1" s="46" t="s">
        <v>0</v>
      </c>
      <c r="B1" s="46"/>
      <c r="C1" s="46"/>
    </row>
    <row r="2" spans="1:3" ht="16" x14ac:dyDescent="0.2">
      <c r="A2" s="5" t="s">
        <v>1</v>
      </c>
      <c r="B2" s="53" t="s">
        <v>156</v>
      </c>
      <c r="C2" s="54"/>
    </row>
    <row r="3" spans="1:3" ht="16" x14ac:dyDescent="0.2">
      <c r="A3" s="5" t="s">
        <v>2</v>
      </c>
      <c r="B3" s="49" t="s">
        <v>157</v>
      </c>
      <c r="C3" s="50"/>
    </row>
    <row r="4" spans="1:3" ht="16" x14ac:dyDescent="0.2">
      <c r="A4" s="5" t="s">
        <v>3</v>
      </c>
      <c r="B4" s="55" t="s">
        <v>168</v>
      </c>
      <c r="C4" s="50"/>
    </row>
    <row r="5" spans="1:3" ht="31.5" customHeight="1" x14ac:dyDescent="0.2">
      <c r="A5" s="5" t="s">
        <v>4</v>
      </c>
      <c r="B5" s="49" t="s">
        <v>165</v>
      </c>
      <c r="C5" s="50"/>
    </row>
    <row r="6" spans="1:3" ht="16" x14ac:dyDescent="0.2">
      <c r="A6" s="5" t="s">
        <v>5</v>
      </c>
      <c r="B6" s="47" t="s">
        <v>158</v>
      </c>
      <c r="C6" s="47"/>
    </row>
    <row r="7" spans="1:3" ht="16" x14ac:dyDescent="0.2">
      <c r="A7" s="27" t="s">
        <v>6</v>
      </c>
      <c r="B7" s="49" t="s">
        <v>122</v>
      </c>
      <c r="C7" s="50"/>
    </row>
    <row r="8" spans="1:3" ht="23" customHeight="1" x14ac:dyDescent="0.2">
      <c r="A8" s="44" t="s">
        <v>137</v>
      </c>
      <c r="B8" s="57" t="s">
        <v>177</v>
      </c>
      <c r="C8" s="57"/>
    </row>
    <row r="9" spans="1:3" ht="16" x14ac:dyDescent="0.2">
      <c r="A9" s="28" t="s">
        <v>131</v>
      </c>
      <c r="B9" s="58">
        <v>5792968</v>
      </c>
      <c r="C9" s="47"/>
    </row>
    <row r="10" spans="1:3" ht="16" x14ac:dyDescent="0.2">
      <c r="A10" s="28" t="s">
        <v>7</v>
      </c>
      <c r="B10" s="48" t="s">
        <v>172</v>
      </c>
      <c r="C10" s="48"/>
    </row>
    <row r="11" spans="1:3" ht="30" customHeight="1" x14ac:dyDescent="0.2">
      <c r="A11" s="29" t="s">
        <v>8</v>
      </c>
      <c r="B11" s="48">
        <v>3115830866</v>
      </c>
      <c r="C11" s="48"/>
    </row>
    <row r="12" spans="1:3" ht="30" customHeight="1" x14ac:dyDescent="0.2">
      <c r="A12" s="5" t="s">
        <v>9</v>
      </c>
      <c r="B12" s="66" t="s">
        <v>164</v>
      </c>
      <c r="C12" s="48"/>
    </row>
    <row r="13" spans="1:3" ht="16" x14ac:dyDescent="0.2">
      <c r="A13" s="5" t="s">
        <v>10</v>
      </c>
      <c r="B13" s="47" t="s">
        <v>161</v>
      </c>
      <c r="C13" s="47"/>
    </row>
    <row r="14" spans="1:3" ht="16" x14ac:dyDescent="0.2">
      <c r="A14" s="5" t="s">
        <v>11</v>
      </c>
      <c r="B14" s="59" t="s">
        <v>171</v>
      </c>
      <c r="C14" s="47"/>
    </row>
    <row r="15" spans="1:3" ht="16" x14ac:dyDescent="0.2">
      <c r="A15" s="5" t="s">
        <v>144</v>
      </c>
      <c r="B15" s="47" t="s">
        <v>163</v>
      </c>
      <c r="C15" s="47"/>
    </row>
    <row r="16" spans="1:3" ht="16" x14ac:dyDescent="0.2">
      <c r="A16" s="5" t="s">
        <v>12</v>
      </c>
      <c r="B16" s="47" t="s">
        <v>160</v>
      </c>
      <c r="C16" s="47"/>
    </row>
    <row r="17" spans="1:3" ht="15" customHeight="1" x14ac:dyDescent="0.2">
      <c r="A17" s="5" t="s">
        <v>13</v>
      </c>
      <c r="B17" s="48" t="s">
        <v>103</v>
      </c>
      <c r="C17" s="48"/>
    </row>
    <row r="18" spans="1:3" ht="16" x14ac:dyDescent="0.2">
      <c r="A18" s="5" t="s">
        <v>15</v>
      </c>
      <c r="B18" s="48" t="s">
        <v>162</v>
      </c>
      <c r="C18" s="48"/>
    </row>
    <row r="19" spans="1:3" ht="18.75" customHeight="1" x14ac:dyDescent="0.2">
      <c r="A19" s="5" t="s">
        <v>16</v>
      </c>
      <c r="B19" s="51">
        <v>616000</v>
      </c>
      <c r="C19" s="52"/>
    </row>
    <row r="20" spans="1:3" ht="16" x14ac:dyDescent="0.2">
      <c r="A20" s="5" t="s">
        <v>132</v>
      </c>
      <c r="B20" s="47">
        <v>2</v>
      </c>
      <c r="C20" s="47"/>
    </row>
    <row r="21" spans="1:3" ht="17.25" customHeight="1" x14ac:dyDescent="0.2">
      <c r="A21" s="44" t="s">
        <v>17</v>
      </c>
      <c r="B21" s="57" t="s">
        <v>175</v>
      </c>
      <c r="C21" s="57"/>
    </row>
    <row r="22" spans="1:3" ht="16" x14ac:dyDescent="0.2">
      <c r="A22" s="44" t="s">
        <v>19</v>
      </c>
      <c r="B22" s="65" t="s">
        <v>159</v>
      </c>
      <c r="C22" s="65"/>
    </row>
    <row r="23" spans="1:3" ht="16" x14ac:dyDescent="0.2">
      <c r="A23" s="28" t="s">
        <v>20</v>
      </c>
      <c r="B23" s="64" t="s">
        <v>166</v>
      </c>
      <c r="C23" s="63"/>
    </row>
    <row r="24" spans="1:3" ht="16" x14ac:dyDescent="0.2">
      <c r="A24" s="28" t="s">
        <v>21</v>
      </c>
      <c r="B24" s="64" t="s">
        <v>167</v>
      </c>
      <c r="C24" s="63"/>
    </row>
    <row r="25" spans="1:3" x14ac:dyDescent="0.2">
      <c r="A25" s="56" t="s">
        <v>146</v>
      </c>
      <c r="B25" s="63" t="s">
        <v>176</v>
      </c>
      <c r="C25" s="45"/>
    </row>
    <row r="26" spans="1:3" x14ac:dyDescent="0.2">
      <c r="A26" s="56"/>
      <c r="B26" s="45"/>
      <c r="C26" s="45"/>
    </row>
    <row r="27" spans="1:3" ht="100.5" customHeight="1" x14ac:dyDescent="0.2">
      <c r="A27" s="56"/>
      <c r="B27" s="45"/>
      <c r="C27" s="45"/>
    </row>
    <row r="28" spans="1:3" ht="16" x14ac:dyDescent="0.2">
      <c r="A28" s="28" t="s">
        <v>23</v>
      </c>
      <c r="B28" s="45" t="s">
        <v>169</v>
      </c>
      <c r="C28" s="45"/>
    </row>
    <row r="29" spans="1:3" ht="16" x14ac:dyDescent="0.2">
      <c r="A29" s="28" t="s">
        <v>24</v>
      </c>
      <c r="B29" s="60">
        <v>83055972</v>
      </c>
      <c r="C29" s="45"/>
    </row>
    <row r="30" spans="1:3" ht="16" x14ac:dyDescent="0.2">
      <c r="A30" s="28" t="s">
        <v>25</v>
      </c>
      <c r="B30" s="45" t="s">
        <v>170</v>
      </c>
      <c r="C30" s="45"/>
    </row>
    <row r="31" spans="1:3" ht="16" x14ac:dyDescent="0.2">
      <c r="A31" s="28" t="s">
        <v>133</v>
      </c>
      <c r="B31" s="45">
        <v>21432615</v>
      </c>
      <c r="C31" s="45"/>
    </row>
    <row r="32" spans="1:3" ht="16" x14ac:dyDescent="0.2">
      <c r="A32" s="28" t="s">
        <v>26</v>
      </c>
      <c r="B32" s="61" t="s">
        <v>173</v>
      </c>
      <c r="C32" s="62"/>
    </row>
    <row r="33" spans="1:3" ht="16" x14ac:dyDescent="0.2">
      <c r="A33" s="5" t="s">
        <v>27</v>
      </c>
      <c r="B33" s="59" t="s">
        <v>174</v>
      </c>
      <c r="C33" s="59"/>
    </row>
    <row r="34" spans="1:3" ht="48" x14ac:dyDescent="0.2">
      <c r="A34" s="5" t="s">
        <v>134</v>
      </c>
      <c r="B34" s="59" t="s">
        <v>182</v>
      </c>
      <c r="C34" s="47"/>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90C730C-89E0-470E-9D05-8F1740F3A538}">
          <x14:formula1>
            <xm:f>Hoja2!$H$2:$H$5</xm:f>
          </x14:formula1>
          <xm:sqref>B17:C17</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
  <cols>
    <col min="1" max="1" width="49.6640625" customWidth="1"/>
    <col min="2" max="2" width="31.5" customWidth="1"/>
    <col min="3" max="3" width="17.33203125" bestFit="1" customWidth="1"/>
    <col min="4" max="16384" width="11.5" hidden="1"/>
  </cols>
  <sheetData>
    <row r="1" spans="1:3" ht="19" x14ac:dyDescent="0.2">
      <c r="A1" s="86" t="s">
        <v>28</v>
      </c>
      <c r="B1" s="86"/>
      <c r="C1" s="86"/>
    </row>
    <row r="2" spans="1:3" ht="15.75" customHeight="1" x14ac:dyDescent="0.2">
      <c r="A2" s="20" t="s">
        <v>29</v>
      </c>
      <c r="B2" s="76" t="s">
        <v>181</v>
      </c>
      <c r="C2" s="77"/>
    </row>
    <row r="3" spans="1:3" s="2" customFormat="1" ht="16" x14ac:dyDescent="0.2">
      <c r="A3" s="5" t="s">
        <v>1</v>
      </c>
      <c r="B3" s="47" t="str">
        <f>'AUTOS  NOTA 322'!B2:C2</f>
        <v>11001310301920190056000</v>
      </c>
      <c r="C3" s="47"/>
    </row>
    <row r="4" spans="1:3" s="2" customFormat="1" ht="16" x14ac:dyDescent="0.2">
      <c r="A4" s="5" t="s">
        <v>2</v>
      </c>
      <c r="B4" s="47" t="str">
        <f>'AUTOS  NOTA 322'!B3:C3</f>
        <v>Juzgado Diecinueve (19) Civil del Circuito de Bogotá</v>
      </c>
      <c r="C4" s="47"/>
    </row>
    <row r="5" spans="1:3" s="2" customFormat="1" ht="16" x14ac:dyDescent="0.2">
      <c r="A5" s="5" t="s">
        <v>3</v>
      </c>
      <c r="B5" s="47" t="str">
        <f>'AUTOS  NOTA 322'!B4:C4</f>
        <v>1. Luis Hernando Borreo Gómez C.C. 19.922.250
2. Seguros Generales Suramericana S.A. Nit. 890.903.407-9
3. Sociedad administradora de estaciones de servicio "SADASER S.A.S." Estacion de servicio esso de chuzaca cundinamarca. Nit 800.184.110-3</v>
      </c>
      <c r="C5" s="47"/>
    </row>
    <row r="6" spans="1:3" s="2" customFormat="1" ht="16" x14ac:dyDescent="0.2">
      <c r="A6" s="5" t="s">
        <v>4</v>
      </c>
      <c r="B6" s="47" t="str">
        <f>'AUTOS  NOTA 322'!B5:C5</f>
        <v>Nora Isabel Aguilar Rocha C.C. 28.487.694 (Esposa) fecha de nacimiento: 23 de julio de 1957</v>
      </c>
      <c r="C6" s="47"/>
    </row>
    <row r="7" spans="1:3" s="2" customFormat="1" ht="16" x14ac:dyDescent="0.2">
      <c r="A7" s="5" t="s">
        <v>5</v>
      </c>
      <c r="B7" s="47" t="str">
        <f>'AUTOS  NOTA 322'!B6:C6</f>
        <v>llamada en garantia</v>
      </c>
      <c r="C7" s="47"/>
    </row>
    <row r="8" spans="1:3" s="2" customFormat="1" ht="16" x14ac:dyDescent="0.2">
      <c r="A8" s="31" t="s">
        <v>118</v>
      </c>
      <c r="B8" s="47" t="str">
        <f>'AUTOS  NOTA 322'!B7:C8</f>
        <v xml:space="preserve">Jaime Mosquera Herreño </v>
      </c>
      <c r="C8" s="47"/>
    </row>
    <row r="9" spans="1:3" ht="16" x14ac:dyDescent="0.2">
      <c r="A9" s="20" t="s">
        <v>30</v>
      </c>
      <c r="B9" s="47" t="s">
        <v>178</v>
      </c>
      <c r="C9" s="47"/>
    </row>
    <row r="10" spans="1:3" ht="16" x14ac:dyDescent="0.2">
      <c r="A10" s="20" t="s">
        <v>22</v>
      </c>
      <c r="B10" s="47" t="s">
        <v>122</v>
      </c>
      <c r="C10" s="47"/>
    </row>
    <row r="11" spans="1:3" ht="16" x14ac:dyDescent="0.2">
      <c r="A11" s="20" t="s">
        <v>31</v>
      </c>
      <c r="B11" s="69">
        <v>800000000</v>
      </c>
      <c r="C11" s="70"/>
    </row>
    <row r="12" spans="1:3" ht="16" x14ac:dyDescent="0.2">
      <c r="A12" s="20" t="s">
        <v>136</v>
      </c>
      <c r="B12" s="69">
        <v>1100000</v>
      </c>
      <c r="C12" s="70"/>
    </row>
    <row r="13" spans="1:3" ht="16" x14ac:dyDescent="0.2">
      <c r="A13" s="20" t="s">
        <v>32</v>
      </c>
      <c r="B13" s="49" t="s">
        <v>94</v>
      </c>
      <c r="C13" s="50"/>
    </row>
    <row r="14" spans="1:3" ht="16" x14ac:dyDescent="0.2">
      <c r="A14" s="20" t="s">
        <v>33</v>
      </c>
      <c r="B14" s="48" t="s">
        <v>180</v>
      </c>
      <c r="C14" s="47"/>
    </row>
    <row r="15" spans="1:3" ht="16" x14ac:dyDescent="0.2">
      <c r="A15" s="20" t="s">
        <v>34</v>
      </c>
      <c r="B15" s="47" t="s">
        <v>35</v>
      </c>
      <c r="C15" s="47"/>
    </row>
    <row r="16" spans="1:3" ht="16" x14ac:dyDescent="0.2">
      <c r="A16" s="20" t="s">
        <v>36</v>
      </c>
      <c r="B16" s="47" t="s">
        <v>35</v>
      </c>
      <c r="C16" s="47"/>
    </row>
    <row r="17" spans="1:3" x14ac:dyDescent="0.2">
      <c r="A17" s="73" t="s">
        <v>37</v>
      </c>
      <c r="B17" s="47" t="s">
        <v>38</v>
      </c>
      <c r="C17" s="47"/>
    </row>
    <row r="18" spans="1:3" x14ac:dyDescent="0.2">
      <c r="A18" s="74"/>
      <c r="B18" s="10" t="s">
        <v>39</v>
      </c>
      <c r="C18" s="10" t="s">
        <v>40</v>
      </c>
    </row>
    <row r="19" spans="1:3" ht="16" x14ac:dyDescent="0.2">
      <c r="A19" s="74"/>
      <c r="B19" s="6" t="s">
        <v>143</v>
      </c>
      <c r="C19" s="6"/>
    </row>
    <row r="20" spans="1:3" x14ac:dyDescent="0.2">
      <c r="A20" s="74"/>
      <c r="B20" s="6"/>
      <c r="C20" s="6"/>
    </row>
    <row r="21" spans="1:3" x14ac:dyDescent="0.2">
      <c r="A21" s="75"/>
      <c r="B21" s="6"/>
      <c r="C21" s="6"/>
    </row>
    <row r="22" spans="1:3" ht="16" x14ac:dyDescent="0.2">
      <c r="A22" s="20" t="s">
        <v>41</v>
      </c>
      <c r="B22" s="47"/>
      <c r="C22" s="47"/>
    </row>
    <row r="23" spans="1:3" ht="16" x14ac:dyDescent="0.2">
      <c r="A23" s="20" t="s">
        <v>42</v>
      </c>
      <c r="B23" s="76"/>
      <c r="C23" s="77"/>
    </row>
    <row r="24" spans="1:3" ht="16" x14ac:dyDescent="0.2">
      <c r="A24" s="20" t="s">
        <v>43</v>
      </c>
      <c r="B24" s="47" t="s">
        <v>102</v>
      </c>
      <c r="C24" s="47"/>
    </row>
    <row r="25" spans="1:3" ht="16" x14ac:dyDescent="0.2">
      <c r="A25" s="20" t="s">
        <v>44</v>
      </c>
      <c r="B25" s="47"/>
      <c r="C25" s="47"/>
    </row>
    <row r="26" spans="1:3" ht="16" x14ac:dyDescent="0.2">
      <c r="A26" s="20" t="s">
        <v>46</v>
      </c>
      <c r="B26" s="47" t="s">
        <v>179</v>
      </c>
      <c r="C26" s="47"/>
    </row>
    <row r="27" spans="1:3" ht="16" x14ac:dyDescent="0.2">
      <c r="A27" s="19" t="s">
        <v>47</v>
      </c>
      <c r="B27" s="47"/>
      <c r="C27" s="47"/>
    </row>
    <row r="28" spans="1:3" x14ac:dyDescent="0.2">
      <c r="A28" s="78" t="s">
        <v>48</v>
      </c>
      <c r="B28" s="78"/>
      <c r="C28" s="78"/>
    </row>
    <row r="29" spans="1:3" x14ac:dyDescent="0.2">
      <c r="A29" s="71" t="s">
        <v>49</v>
      </c>
      <c r="B29" s="72"/>
      <c r="C29" s="11"/>
    </row>
    <row r="30" spans="1:3" x14ac:dyDescent="0.2">
      <c r="A30" s="71" t="s">
        <v>50</v>
      </c>
      <c r="B30" s="72"/>
      <c r="C30" s="11"/>
    </row>
    <row r="31" spans="1:3" x14ac:dyDescent="0.2">
      <c r="A31" s="71" t="s">
        <v>51</v>
      </c>
      <c r="B31" s="72"/>
      <c r="C31" s="12"/>
    </row>
    <row r="32" spans="1:3" x14ac:dyDescent="0.2">
      <c r="A32" s="71" t="s">
        <v>52</v>
      </c>
      <c r="B32" s="72"/>
      <c r="C32" s="11"/>
    </row>
    <row r="33" spans="1:3" x14ac:dyDescent="0.2">
      <c r="A33" s="71" t="s">
        <v>53</v>
      </c>
      <c r="B33" s="72"/>
      <c r="C33" s="11"/>
    </row>
    <row r="34" spans="1:3" x14ac:dyDescent="0.2">
      <c r="A34" s="71" t="s">
        <v>54</v>
      </c>
      <c r="B34" s="72"/>
      <c r="C34" s="13"/>
    </row>
    <row r="35" spans="1:3" x14ac:dyDescent="0.2">
      <c r="A35" s="67" t="s">
        <v>55</v>
      </c>
      <c r="B35" s="68"/>
      <c r="C35" s="14"/>
    </row>
    <row r="36" spans="1:3" x14ac:dyDescent="0.2">
      <c r="A36" s="67" t="s">
        <v>56</v>
      </c>
      <c r="B36" s="68"/>
      <c r="C36" s="15"/>
    </row>
    <row r="37" spans="1:3" x14ac:dyDescent="0.2">
      <c r="A37" s="79" t="s">
        <v>57</v>
      </c>
      <c r="B37" s="80"/>
      <c r="C37" s="15"/>
    </row>
    <row r="38" spans="1:3" x14ac:dyDescent="0.2">
      <c r="A38" s="81"/>
      <c r="B38" s="82"/>
      <c r="C38" s="15"/>
    </row>
    <row r="39" spans="1:3" x14ac:dyDescent="0.2">
      <c r="A39" s="83"/>
      <c r="B39" s="84"/>
      <c r="C39" s="15"/>
    </row>
    <row r="40" spans="1:3" x14ac:dyDescent="0.2">
      <c r="A40" s="85" t="s">
        <v>58</v>
      </c>
      <c r="B40" s="85"/>
      <c r="C40" s="85"/>
    </row>
    <row r="41" spans="1:3" ht="16" x14ac:dyDescent="0.2">
      <c r="A41" s="17" t="s">
        <v>59</v>
      </c>
      <c r="B41" s="18"/>
      <c r="C41" s="15"/>
    </row>
    <row r="42" spans="1:3" x14ac:dyDescent="0.2">
      <c r="A42" s="67" t="s">
        <v>60</v>
      </c>
      <c r="B42" s="68"/>
      <c r="C42" s="15"/>
    </row>
    <row r="43" spans="1:3" x14ac:dyDescent="0.2">
      <c r="A43" s="67" t="s">
        <v>61</v>
      </c>
      <c r="B43" s="68"/>
      <c r="C43" s="15"/>
    </row>
    <row r="44" spans="1:3" ht="16" x14ac:dyDescent="0.2">
      <c r="A44" s="17" t="s">
        <v>62</v>
      </c>
      <c r="B44" s="18"/>
      <c r="C44" s="15"/>
    </row>
    <row r="45" spans="1:3" ht="16" x14ac:dyDescent="0.2">
      <c r="A45" s="17" t="s">
        <v>63</v>
      </c>
      <c r="B45" s="18"/>
      <c r="C45" s="15"/>
    </row>
    <row r="46" spans="1:3" x14ac:dyDescent="0.2">
      <c r="A46" s="67" t="s">
        <v>64</v>
      </c>
      <c r="B46" s="68"/>
      <c r="C46" s="15"/>
    </row>
    <row r="47" spans="1:3" ht="16" x14ac:dyDescent="0.2">
      <c r="A47" s="17" t="s">
        <v>65</v>
      </c>
      <c r="B47" s="16"/>
      <c r="C47" s="15"/>
    </row>
    <row r="48" spans="1:3" x14ac:dyDescent="0.2">
      <c r="A48" s="67" t="s">
        <v>66</v>
      </c>
      <c r="B48" s="68"/>
      <c r="C48" s="15"/>
    </row>
    <row r="49" spans="1:3" x14ac:dyDescent="0.2">
      <c r="A49" s="67" t="s">
        <v>67</v>
      </c>
      <c r="B49" s="68"/>
      <c r="C49" s="15"/>
    </row>
    <row r="50" spans="1:3" x14ac:dyDescent="0.2">
      <c r="A50" s="67" t="s">
        <v>57</v>
      </c>
      <c r="B50" s="6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C11" sqref="C11"/>
    </sheetView>
  </sheetViews>
  <sheetFormatPr baseColWidth="10" defaultColWidth="0" defaultRowHeight="15" x14ac:dyDescent="0.2"/>
  <cols>
    <col min="1" max="1" width="41.6640625" customWidth="1"/>
    <col min="2" max="2" width="35.33203125" customWidth="1"/>
    <col min="3" max="3" width="54.6640625" customWidth="1"/>
    <col min="4" max="8" width="11.5" hidden="1" customWidth="1"/>
    <col min="9" max="9" width="12" hidden="1" customWidth="1"/>
    <col min="10" max="16384" width="11.5" hidden="1"/>
  </cols>
  <sheetData>
    <row r="1" spans="1:9" ht="19" x14ac:dyDescent="0.2">
      <c r="A1" s="86" t="s">
        <v>68</v>
      </c>
      <c r="B1" s="86"/>
      <c r="C1" s="86"/>
    </row>
    <row r="2" spans="1:9" ht="15" customHeight="1" x14ac:dyDescent="0.2">
      <c r="A2" s="35" t="s">
        <v>29</v>
      </c>
      <c r="B2" s="90" t="str">
        <f>'AUTOS NOTA 321'!B2:C2</f>
        <v>SINIESTRO 35510644   LEGIS APJ32475</v>
      </c>
      <c r="C2" s="91"/>
    </row>
    <row r="3" spans="1:9" ht="16" x14ac:dyDescent="0.2">
      <c r="A3" s="36" t="s">
        <v>1</v>
      </c>
      <c r="B3" s="105" t="str">
        <f>'AUTOS  NOTA 322'!B2:C2</f>
        <v>11001310301920190056000</v>
      </c>
      <c r="C3" s="105"/>
    </row>
    <row r="4" spans="1:9" ht="16" x14ac:dyDescent="0.2">
      <c r="A4" s="36" t="s">
        <v>2</v>
      </c>
      <c r="B4" s="105" t="str">
        <f>'AUTOS  NOTA 322'!B3:C3</f>
        <v>Juzgado Diecinueve (19) Civil del Circuito de Bogotá</v>
      </c>
      <c r="C4" s="105"/>
    </row>
    <row r="5" spans="1:9" ht="16" x14ac:dyDescent="0.2">
      <c r="A5" s="36" t="s">
        <v>3</v>
      </c>
      <c r="B5" s="105" t="str">
        <f>'AUTOS  NOTA 322'!B4:C4</f>
        <v>1. Luis Hernando Borreo Gómez C.C. 19.922.250
2. Seguros Generales Suramericana S.A. Nit. 890.903.407-9
3. Sociedad administradora de estaciones de servicio "SADASER S.A.S." Estacion de servicio esso de chuzaca cundinamarca. Nit 800.184.110-3</v>
      </c>
      <c r="C5" s="105"/>
    </row>
    <row r="6" spans="1:9" ht="15" customHeight="1" x14ac:dyDescent="0.2">
      <c r="A6" s="36" t="s">
        <v>4</v>
      </c>
      <c r="B6" s="105" t="str">
        <f>'AUTOS  NOTA 322'!B5:C5</f>
        <v>Nora Isabel Aguilar Rocha C.C. 28.487.694 (Esposa) fecha de nacimiento: 23 de julio de 1957</v>
      </c>
      <c r="C6" s="105"/>
    </row>
    <row r="7" spans="1:9" ht="16" x14ac:dyDescent="0.2">
      <c r="A7" s="36" t="s">
        <v>5</v>
      </c>
      <c r="B7" s="105" t="str">
        <f>'AUTOS  NOTA 322'!B6:C6</f>
        <v>llamada en garantia</v>
      </c>
      <c r="C7" s="105"/>
    </row>
    <row r="8" spans="1:9" ht="16" x14ac:dyDescent="0.2">
      <c r="A8" s="38" t="s">
        <v>118</v>
      </c>
      <c r="B8" s="105" t="str">
        <f>'AUTOS  NOTA 322'!B7:C8</f>
        <v xml:space="preserve">Jaime Mosquera Herreño </v>
      </c>
      <c r="C8" s="105"/>
    </row>
    <row r="9" spans="1:9" ht="32" x14ac:dyDescent="0.2">
      <c r="A9" s="36" t="s">
        <v>69</v>
      </c>
      <c r="B9" s="103">
        <f>SUM(C11,C12,C14,C15,C17)</f>
        <v>389186096</v>
      </c>
      <c r="C9" s="104"/>
    </row>
    <row r="10" spans="1:9" x14ac:dyDescent="0.2">
      <c r="A10" s="106" t="s">
        <v>70</v>
      </c>
      <c r="B10" s="95" t="s">
        <v>71</v>
      </c>
      <c r="C10" s="96"/>
    </row>
    <row r="11" spans="1:9" ht="16" x14ac:dyDescent="0.2">
      <c r="A11" s="106"/>
      <c r="B11" s="37" t="s">
        <v>72</v>
      </c>
      <c r="C11" s="32">
        <v>129186096</v>
      </c>
    </row>
    <row r="12" spans="1:9" ht="16" x14ac:dyDescent="0.2">
      <c r="A12" s="106"/>
      <c r="B12" s="37" t="s">
        <v>73</v>
      </c>
      <c r="C12" s="32"/>
    </row>
    <row r="13" spans="1:9" x14ac:dyDescent="0.2">
      <c r="A13" s="106"/>
      <c r="B13" s="95"/>
      <c r="C13" s="96"/>
    </row>
    <row r="14" spans="1:9" ht="16" x14ac:dyDescent="0.2">
      <c r="A14" s="106"/>
      <c r="B14" s="37" t="s">
        <v>116</v>
      </c>
      <c r="C14" s="40">
        <v>130000000</v>
      </c>
    </row>
    <row r="15" spans="1:9" ht="16" x14ac:dyDescent="0.2">
      <c r="A15" s="106"/>
      <c r="B15" s="37" t="s">
        <v>185</v>
      </c>
      <c r="C15" s="40">
        <v>130000000</v>
      </c>
      <c r="E15" t="s">
        <v>75</v>
      </c>
      <c r="F15" s="22">
        <v>0.7</v>
      </c>
    </row>
    <row r="16" spans="1:9" x14ac:dyDescent="0.2">
      <c r="A16" s="106"/>
      <c r="B16" s="95" t="s">
        <v>76</v>
      </c>
      <c r="C16" s="96"/>
      <c r="E16" t="s">
        <v>77</v>
      </c>
      <c r="F16" s="23">
        <v>0.3</v>
      </c>
      <c r="I16" s="25"/>
    </row>
    <row r="17" spans="1:9" x14ac:dyDescent="0.2">
      <c r="A17" s="106"/>
      <c r="B17" s="37"/>
      <c r="C17" s="41"/>
      <c r="F17" s="26"/>
      <c r="I17" s="25"/>
    </row>
    <row r="18" spans="1:9" ht="23.25" customHeight="1" x14ac:dyDescent="0.2">
      <c r="A18" s="39" t="s">
        <v>78</v>
      </c>
      <c r="B18" s="90" t="s">
        <v>79</v>
      </c>
      <c r="C18" s="91"/>
    </row>
    <row r="19" spans="1:9" ht="48" x14ac:dyDescent="0.2">
      <c r="A19" s="36" t="s">
        <v>80</v>
      </c>
      <c r="B19" s="97" t="s">
        <v>186</v>
      </c>
      <c r="C19" s="98"/>
    </row>
    <row r="20" spans="1:9" ht="15" customHeight="1" x14ac:dyDescent="0.2">
      <c r="A20" s="21" t="s">
        <v>81</v>
      </c>
      <c r="B20" s="92">
        <f>((C22+C23+C25+C26+C30+C28+C32+C34+C29+C33)-C37)*C36*C38</f>
        <v>103732785</v>
      </c>
      <c r="C20" s="92"/>
    </row>
    <row r="21" spans="1:9" ht="16" x14ac:dyDescent="0.2">
      <c r="A21" s="7" t="s">
        <v>82</v>
      </c>
      <c r="B21" s="99" t="s">
        <v>71</v>
      </c>
      <c r="C21" s="100"/>
    </row>
    <row r="22" spans="1:9" ht="16" x14ac:dyDescent="0.2">
      <c r="A22" s="101"/>
      <c r="B22" s="37" t="s">
        <v>72</v>
      </c>
      <c r="C22" s="32">
        <v>142565570</v>
      </c>
    </row>
    <row r="23" spans="1:9" ht="16" x14ac:dyDescent="0.2">
      <c r="A23" s="102"/>
      <c r="B23" s="37" t="s">
        <v>73</v>
      </c>
      <c r="C23" s="32">
        <v>0</v>
      </c>
    </row>
    <row r="24" spans="1:9" x14ac:dyDescent="0.2">
      <c r="A24" s="102"/>
      <c r="B24" s="95" t="s">
        <v>74</v>
      </c>
      <c r="C24" s="96"/>
    </row>
    <row r="25" spans="1:9" ht="16" x14ac:dyDescent="0.2">
      <c r="A25" s="102"/>
      <c r="B25" s="37" t="s">
        <v>116</v>
      </c>
      <c r="C25" s="32">
        <v>60000000</v>
      </c>
    </row>
    <row r="26" spans="1:9" ht="29" customHeight="1" x14ac:dyDescent="0.2">
      <c r="A26" s="102"/>
      <c r="B26" s="37" t="s">
        <v>117</v>
      </c>
      <c r="C26" s="32">
        <v>50000000</v>
      </c>
    </row>
    <row r="27" spans="1:9" x14ac:dyDescent="0.2">
      <c r="A27" s="102"/>
      <c r="B27" s="95" t="s">
        <v>147</v>
      </c>
      <c r="C27" s="96"/>
    </row>
    <row r="28" spans="1:9" ht="16" x14ac:dyDescent="0.2">
      <c r="A28" s="102"/>
      <c r="B28" s="37" t="s">
        <v>155</v>
      </c>
      <c r="C28" s="32">
        <v>0</v>
      </c>
    </row>
    <row r="29" spans="1:9" ht="16" x14ac:dyDescent="0.2">
      <c r="A29" s="102"/>
      <c r="B29" s="37" t="s">
        <v>72</v>
      </c>
      <c r="C29" s="32">
        <v>0</v>
      </c>
    </row>
    <row r="30" spans="1:9" ht="16" x14ac:dyDescent="0.2">
      <c r="A30" s="102"/>
      <c r="B30" s="37" t="s">
        <v>73</v>
      </c>
      <c r="C30" s="32">
        <v>0</v>
      </c>
    </row>
    <row r="31" spans="1:9" x14ac:dyDescent="0.2">
      <c r="A31" s="102"/>
      <c r="B31" s="95" t="s">
        <v>148</v>
      </c>
      <c r="C31" s="96"/>
    </row>
    <row r="32" spans="1:9" x14ac:dyDescent="0.2">
      <c r="A32" s="102"/>
      <c r="B32" s="37"/>
      <c r="C32" s="32"/>
    </row>
    <row r="33" spans="1:3" ht="16" x14ac:dyDescent="0.2">
      <c r="A33" s="102"/>
      <c r="B33" s="37" t="s">
        <v>72</v>
      </c>
      <c r="C33" s="32">
        <v>0</v>
      </c>
    </row>
    <row r="34" spans="1:3" ht="16" x14ac:dyDescent="0.2">
      <c r="A34" s="102"/>
      <c r="B34" s="37" t="s">
        <v>184</v>
      </c>
      <c r="C34" s="32">
        <v>-44000000</v>
      </c>
    </row>
    <row r="35" spans="1:3" x14ac:dyDescent="0.2">
      <c r="A35" s="102"/>
      <c r="B35" s="95" t="s">
        <v>135</v>
      </c>
      <c r="C35" s="96"/>
    </row>
    <row r="36" spans="1:3" ht="16" x14ac:dyDescent="0.2">
      <c r="A36" s="102"/>
      <c r="B36" s="37" t="s">
        <v>151</v>
      </c>
      <c r="C36" s="33">
        <v>1</v>
      </c>
    </row>
    <row r="37" spans="1:3" ht="16" x14ac:dyDescent="0.2">
      <c r="A37" s="102"/>
      <c r="B37" s="37" t="s">
        <v>136</v>
      </c>
      <c r="C37" s="34">
        <v>1100000</v>
      </c>
    </row>
    <row r="38" spans="1:3" ht="16" x14ac:dyDescent="0.2">
      <c r="A38" s="102"/>
      <c r="B38" s="37" t="s">
        <v>154</v>
      </c>
      <c r="C38" s="33">
        <v>0.5</v>
      </c>
    </row>
    <row r="39" spans="1:3" ht="16" x14ac:dyDescent="0.2">
      <c r="A39" s="24" t="s">
        <v>83</v>
      </c>
      <c r="B39" s="92">
        <f>IFERROR(B20*(VLOOKUP(B18,E15:F17,2,0)),16666)</f>
        <v>16666</v>
      </c>
      <c r="C39" s="92"/>
    </row>
    <row r="40" spans="1:3" ht="93" customHeight="1" x14ac:dyDescent="0.2">
      <c r="A40" s="36" t="s">
        <v>149</v>
      </c>
      <c r="B40" s="93" t="s">
        <v>187</v>
      </c>
      <c r="C40" s="94"/>
    </row>
    <row r="41" spans="1:3" ht="211.5" customHeight="1" x14ac:dyDescent="0.2">
      <c r="A41" s="36" t="s">
        <v>84</v>
      </c>
      <c r="B41" s="88" t="s">
        <v>183</v>
      </c>
      <c r="C41" s="89"/>
    </row>
    <row r="42" spans="1:3" ht="26" customHeight="1" x14ac:dyDescent="0.2">
      <c r="A42" s="43" t="s">
        <v>140</v>
      </c>
      <c r="B42" s="43"/>
      <c r="C42" s="43"/>
    </row>
    <row r="43" spans="1:3" x14ac:dyDescent="0.2">
      <c r="A43" s="42" t="s">
        <v>141</v>
      </c>
      <c r="B43" s="87"/>
      <c r="C43" s="87"/>
    </row>
    <row r="44" spans="1:3" ht="41" customHeight="1" x14ac:dyDescent="0.2">
      <c r="A44" s="42" t="s">
        <v>139</v>
      </c>
      <c r="B44" s="87"/>
      <c r="C44" s="87"/>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86" t="s">
        <v>85</v>
      </c>
      <c r="B1" s="86"/>
      <c r="C1" s="86"/>
    </row>
    <row r="2" spans="1:3" ht="16" x14ac:dyDescent="0.2">
      <c r="A2" s="20" t="s">
        <v>29</v>
      </c>
      <c r="B2" s="76" t="str">
        <f>'AUTOS NOTA 324'!B2:C2</f>
        <v>SINIESTRO 35510644   LEGIS APJ32475</v>
      </c>
      <c r="C2" s="77"/>
    </row>
    <row r="3" spans="1:3" ht="16" x14ac:dyDescent="0.2">
      <c r="A3" s="5" t="s">
        <v>1</v>
      </c>
      <c r="B3" s="47" t="str">
        <f>'AUTOS  NOTA 322'!B2:C2</f>
        <v>11001310301920190056000</v>
      </c>
      <c r="C3" s="47"/>
    </row>
    <row r="4" spans="1:3" ht="16" x14ac:dyDescent="0.2">
      <c r="A4" s="5" t="s">
        <v>2</v>
      </c>
      <c r="B4" s="47" t="str">
        <f>'AUTOS  NOTA 322'!B3:C3</f>
        <v>Juzgado Diecinueve (19) Civil del Circuito de Bogotá</v>
      </c>
      <c r="C4" s="47"/>
    </row>
    <row r="5" spans="1:3" ht="16" x14ac:dyDescent="0.2">
      <c r="A5" s="5" t="s">
        <v>3</v>
      </c>
      <c r="B5" s="47" t="str">
        <f>'AUTOS  NOTA 322'!B4:C4</f>
        <v>1. Luis Hernando Borreo Gómez C.C. 19.922.250
2. Seguros Generales Suramericana S.A. Nit. 890.903.407-9
3. Sociedad administradora de estaciones de servicio "SADASER S.A.S." Estacion de servicio esso de chuzaca cundinamarca. Nit 800.184.110-3</v>
      </c>
      <c r="C5" s="47"/>
    </row>
    <row r="6" spans="1:3" ht="15" customHeight="1" x14ac:dyDescent="0.2">
      <c r="A6" s="5" t="s">
        <v>4</v>
      </c>
      <c r="B6" s="47" t="str">
        <f>'AUTOS  NOTA 322'!B5:C5</f>
        <v>Nora Isabel Aguilar Rocha C.C. 28.487.694 (Esposa) fecha de nacimiento: 23 de julio de 1957</v>
      </c>
      <c r="C6" s="47"/>
    </row>
    <row r="7" spans="1:3" ht="15" customHeight="1" x14ac:dyDescent="0.2">
      <c r="A7" s="5" t="s">
        <v>5</v>
      </c>
      <c r="B7" s="47" t="str">
        <f>'AUTOS  NOTA 322'!B6:C6</f>
        <v>llamada en garantia</v>
      </c>
      <c r="C7" s="47"/>
    </row>
    <row r="8" spans="1:3" ht="15" customHeight="1" x14ac:dyDescent="0.2">
      <c r="A8" s="31" t="s">
        <v>118</v>
      </c>
      <c r="B8" s="47" t="str">
        <f>'AUTOS  NOTA 322'!B7:C8</f>
        <v xml:space="preserve">Jaime Mosquera Herreño </v>
      </c>
      <c r="C8" s="47"/>
    </row>
    <row r="9" spans="1:3" ht="19.25" customHeight="1" x14ac:dyDescent="0.2">
      <c r="A9" s="5" t="s">
        <v>119</v>
      </c>
      <c r="B9" s="47"/>
      <c r="C9" s="47"/>
    </row>
    <row r="10" spans="1:3" ht="16" x14ac:dyDescent="0.2">
      <c r="A10" s="7" t="s">
        <v>82</v>
      </c>
      <c r="B10" s="109">
        <f>'AUTOS NOTA 324'!B20:C20</f>
        <v>103732785</v>
      </c>
      <c r="C10" s="109"/>
    </row>
    <row r="11" spans="1:3" ht="16" x14ac:dyDescent="0.2">
      <c r="A11" s="7" t="s">
        <v>138</v>
      </c>
      <c r="B11" s="110">
        <f>'AUTOS NOTA 324'!B39:C39</f>
        <v>16666</v>
      </c>
      <c r="C11" s="47"/>
    </row>
    <row r="12" spans="1:3" ht="32" x14ac:dyDescent="0.2">
      <c r="A12" s="7" t="s">
        <v>86</v>
      </c>
      <c r="B12" s="107"/>
      <c r="C12" s="108"/>
    </row>
    <row r="13" spans="1:3" ht="48" x14ac:dyDescent="0.2">
      <c r="A13" s="5" t="s">
        <v>87</v>
      </c>
      <c r="B13" s="47"/>
      <c r="C13" s="47"/>
    </row>
    <row r="14" spans="1:3" ht="48" x14ac:dyDescent="0.2">
      <c r="A14" s="5" t="s">
        <v>88</v>
      </c>
      <c r="B14" s="47"/>
      <c r="C14" s="47"/>
    </row>
    <row r="15" spans="1:3" ht="16" x14ac:dyDescent="0.2">
      <c r="A15" s="5" t="s">
        <v>89</v>
      </c>
      <c r="B15" s="6"/>
      <c r="C15" s="6"/>
    </row>
    <row r="16" spans="1:3" ht="16" x14ac:dyDescent="0.2">
      <c r="A16" s="7" t="s">
        <v>90</v>
      </c>
      <c r="B16" s="47"/>
      <c r="C16" s="47"/>
    </row>
    <row r="17" spans="1:3" ht="16" x14ac:dyDescent="0.2">
      <c r="A17" s="6" t="s">
        <v>91</v>
      </c>
      <c r="B17" s="108"/>
      <c r="C17" s="10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33203125" bestFit="1" customWidth="1"/>
    <col min="5" max="5" width="42.6640625" bestFit="1" customWidth="1"/>
    <col min="12" max="12" width="30.6640625" customWidth="1"/>
    <col min="13" max="13" width="16" customWidth="1"/>
  </cols>
  <sheetData>
    <row r="1" spans="1:15" x14ac:dyDescent="0.2">
      <c r="A1" s="9" t="s">
        <v>32</v>
      </c>
      <c r="B1" t="s">
        <v>35</v>
      </c>
      <c r="C1" s="9" t="s">
        <v>37</v>
      </c>
      <c r="D1" s="9" t="s">
        <v>92</v>
      </c>
      <c r="E1" s="3" t="s">
        <v>43</v>
      </c>
      <c r="F1" s="2" t="s">
        <v>75</v>
      </c>
      <c r="G1" s="4">
        <v>0</v>
      </c>
      <c r="H1" t="s">
        <v>13</v>
      </c>
      <c r="I1" t="s">
        <v>93</v>
      </c>
      <c r="K1" t="s">
        <v>120</v>
      </c>
      <c r="L1" s="30" t="s">
        <v>152</v>
      </c>
      <c r="M1" t="s">
        <v>94</v>
      </c>
      <c r="N1" t="s">
        <v>75</v>
      </c>
      <c r="O1" t="s">
        <v>142</v>
      </c>
    </row>
    <row r="2" spans="1:15" x14ac:dyDescent="0.2">
      <c r="A2" t="s">
        <v>94</v>
      </c>
      <c r="B2" t="s">
        <v>45</v>
      </c>
      <c r="C2" t="s">
        <v>95</v>
      </c>
      <c r="D2" s="2" t="s">
        <v>96</v>
      </c>
      <c r="E2" s="1" t="s">
        <v>97</v>
      </c>
      <c r="F2" s="2" t="s">
        <v>79</v>
      </c>
      <c r="G2" s="4">
        <v>0.7</v>
      </c>
      <c r="H2" t="s">
        <v>14</v>
      </c>
      <c r="I2" t="s">
        <v>98</v>
      </c>
      <c r="K2" t="s">
        <v>121</v>
      </c>
      <c r="L2" s="30" t="s">
        <v>122</v>
      </c>
      <c r="M2" t="s">
        <v>99</v>
      </c>
      <c r="N2" t="s">
        <v>77</v>
      </c>
      <c r="O2" t="s">
        <v>45</v>
      </c>
    </row>
    <row r="3" spans="1:15" x14ac:dyDescent="0.2">
      <c r="A3" t="s">
        <v>99</v>
      </c>
      <c r="C3" t="s">
        <v>100</v>
      </c>
      <c r="D3" s="2" t="s">
        <v>101</v>
      </c>
      <c r="E3" s="1" t="s">
        <v>102</v>
      </c>
      <c r="F3" s="2" t="s">
        <v>77</v>
      </c>
      <c r="G3" s="4">
        <v>0.3</v>
      </c>
      <c r="H3" t="s">
        <v>103</v>
      </c>
      <c r="I3" t="s">
        <v>104</v>
      </c>
      <c r="L3" s="30" t="s">
        <v>123</v>
      </c>
      <c r="M3" t="s">
        <v>105</v>
      </c>
      <c r="N3" t="s">
        <v>79</v>
      </c>
    </row>
    <row r="4" spans="1:15" x14ac:dyDescent="0.2">
      <c r="A4" t="s">
        <v>105</v>
      </c>
      <c r="C4" t="s">
        <v>38</v>
      </c>
      <c r="E4" s="1" t="s">
        <v>106</v>
      </c>
      <c r="H4" t="s">
        <v>107</v>
      </c>
      <c r="I4" t="s">
        <v>18</v>
      </c>
      <c r="L4" t="s">
        <v>124</v>
      </c>
    </row>
    <row r="5" spans="1:15" x14ac:dyDescent="0.2">
      <c r="A5" t="s">
        <v>108</v>
      </c>
      <c r="E5" s="1" t="s">
        <v>109</v>
      </c>
      <c r="H5" t="s">
        <v>110</v>
      </c>
      <c r="I5" t="s">
        <v>111</v>
      </c>
      <c r="L5" s="30" t="s">
        <v>125</v>
      </c>
    </row>
    <row r="6" spans="1:15" x14ac:dyDescent="0.2">
      <c r="E6" s="1" t="s">
        <v>112</v>
      </c>
      <c r="I6" t="s">
        <v>113</v>
      </c>
      <c r="L6" s="30" t="s">
        <v>153</v>
      </c>
    </row>
    <row r="7" spans="1:15" x14ac:dyDescent="0.2">
      <c r="E7" s="1" t="s">
        <v>114</v>
      </c>
      <c r="I7" t="s">
        <v>145</v>
      </c>
      <c r="L7" s="30" t="s">
        <v>126</v>
      </c>
    </row>
    <row r="8" spans="1:15" x14ac:dyDescent="0.2">
      <c r="E8" s="1" t="s">
        <v>115</v>
      </c>
      <c r="L8" s="30" t="s">
        <v>147</v>
      </c>
    </row>
    <row r="9" spans="1:15" x14ac:dyDescent="0.2">
      <c r="L9" s="30" t="s">
        <v>127</v>
      </c>
    </row>
    <row r="10" spans="1:15" x14ac:dyDescent="0.2">
      <c r="L10" s="30" t="s">
        <v>128</v>
      </c>
    </row>
    <row r="11" spans="1:15" x14ac:dyDescent="0.2">
      <c r="L11" s="30" t="s">
        <v>129</v>
      </c>
    </row>
    <row r="12" spans="1:15" x14ac:dyDescent="0.2">
      <c r="L12" s="30" t="s">
        <v>130</v>
      </c>
    </row>
    <row r="13" spans="1:15" x14ac:dyDescent="0.2">
      <c r="L13" s="30"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2024-07-12T00:04:44Z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