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4"/>
  <workbookPr codeName="ThisWorkbook"/>
  <mc:AlternateContent xmlns:mc="http://schemas.openxmlformats.org/markup-compatibility/2006">
    <mc:Choice Requires="x15">
      <x15ac:absPath xmlns:x15ac="http://schemas.microsoft.com/office/spreadsheetml/2010/11/ac" url="https://allianzms-my.sharepoint.com/personal/david_giraldo_allianz_co/Documents/ANTECEDENTES/CALI/AMERICO NAVIA ORDOÑEZ/"/>
    </mc:Choice>
  </mc:AlternateContent>
  <xr:revisionPtr revIDLastSave="0" documentId="8_{88D2EA17-274C-47CB-949B-31F011A80F68}" xr6:coauthVersionLast="47" xr6:coauthVersionMax="47" xr10:uidLastSave="{00000000-0000-0000-0000-000000000000}"/>
  <bookViews>
    <workbookView xWindow="21480" yWindow="-120" windowWidth="19440" windowHeight="1488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definedNames>
    <definedName name="Posición">#REF!</definedName>
    <definedName name="Probabilida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xlnp="http://schemas.microsoft.com/office/spreadsheetml/2019/extlinksprops" uri="{FCE6A71B-6B00-49CD-AB44-F6B1AE7CDE65}">
      <xxlnp:externalLinksPr autoRefresh="1"/>
    </ext>
  </extLst>
</workbook>
</file>

<file path=xl/calcChain.xml><?xml version="1.0" encoding="utf-8"?>
<calcChain xmlns="http://schemas.openxmlformats.org/spreadsheetml/2006/main">
  <c r="C10" i="11" l="1"/>
  <c r="B15" i="5"/>
  <c r="B8" i="11"/>
  <c r="B17" i="11"/>
  <c r="B28" i="11" s="1"/>
  <c r="C11" i="11"/>
  <c r="B7" i="10"/>
  <c r="B7" i="14"/>
  <c r="B6" i="14"/>
  <c r="B5" i="14"/>
  <c r="B4" i="14"/>
  <c r="B3" i="14"/>
  <c r="B4" i="11"/>
  <c r="B5" i="11"/>
  <c r="B6" i="11"/>
  <c r="B7" i="11"/>
  <c r="B3" i="11"/>
  <c r="B4" i="10"/>
  <c r="B5" i="10"/>
  <c r="B6" i="10"/>
  <c r="B3" i="10"/>
</calcChain>
</file>

<file path=xl/sharedStrings.xml><?xml version="1.0" encoding="utf-8"?>
<sst xmlns="http://schemas.openxmlformats.org/spreadsheetml/2006/main" count="219" uniqueCount="164">
  <si>
    <t>SOLICITUD DE ANTECEDENTES -ABOGADO EXTERNO-</t>
  </si>
  <si>
    <t>Radicado(23 digitos)</t>
  </si>
  <si>
    <t>19001333300420200003500</t>
  </si>
  <si>
    <t>Juzgado</t>
  </si>
  <si>
    <t>JUZGADO 4 ADTVO DE POPAYÁN</t>
  </si>
  <si>
    <t>Demandado</t>
  </si>
  <si>
    <t>Municipio de Popayán y Acueducto y Alcantarillado de Popayán S.A. E.S.P.</t>
  </si>
  <si>
    <t xml:space="preserve">Demandante </t>
  </si>
  <si>
    <t xml:space="preserve">Americo Navia Ordoñez (víctima directa), Richard Fernando Navia Rodriguez (hijo - fecha de nacimiento: 28 de noviembre de 1986), Isabel Cristina Navia Rodriguez (hija - fecha de nacimiento: 12 de junio de 1981), Greivys Yajaira Navia Rodriguez (hija - fecha de nacimiento: 08 de junio de 1994) </t>
  </si>
  <si>
    <t>Tipo de vinculacion compañía</t>
  </si>
  <si>
    <t>LLAMADA EN GARANTIA</t>
  </si>
  <si>
    <t>Nombre de lesionado o muerto (s)</t>
  </si>
  <si>
    <t>Americo Navia Ordoñez (lesionado)</t>
  </si>
  <si>
    <t>Fecha de los hechos</t>
  </si>
  <si>
    <t>05 de marzo de 2018</t>
  </si>
  <si>
    <t>Fecha de solicitud audiencia prejudicial</t>
  </si>
  <si>
    <t>24 de enero de 2020</t>
  </si>
  <si>
    <t>Fecha de audiencia prejudicial</t>
  </si>
  <si>
    <t>24 de febrero de 2020</t>
  </si>
  <si>
    <t>AMPARO A AFECTAR</t>
  </si>
  <si>
    <t xml:space="preserve">Responsabilidad civil vehículos propios y no propios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</si>
  <si>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</si>
  <si>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 xml:space="preserve">El 05 de marzo de 2018, según se indica en el acápite de hechos de la demanda, el señor Americo Navia Ordoñez es atropellado por una volqueta de placas QEN 969 propiedad de la empresa Acueducto y Alcantarillado de Popayán S.A. E.S.P. todo ello a las 18:00 horas en la Carrera 3 con Calle 9 del barrio el empedrado de la ciudad de Popayán. Como consecuencia del accidente de tránsito, el señor Americo Navia Ordoñez sufre una fractura de perone distal izquierdo y una fractura de maleolo medial tobillo izquierdo. El señor Americo Navia Ordoñez es valorado por médicina legal y se le dictamina una incapacidad médico legal de ciento cincuenta (150) días definitivos y secuelas medico legales de deformidad física de carácter permanente, perturbación funcional de miembro inferior izquierdo de carácter permanente. </t>
  </si>
  <si>
    <t>Valor de las pretensiones totales de la demanda (en pesos no en SMMLV)</t>
  </si>
  <si>
    <t>Perjuicios reclamados  (en pesos no en SMMLV)</t>
  </si>
  <si>
    <t>Patrimoniales</t>
  </si>
  <si>
    <t>Lucro Cesante</t>
  </si>
  <si>
    <t>Daño Emergente</t>
  </si>
  <si>
    <t>Extrapatrimoniales</t>
  </si>
  <si>
    <t>Perjuicios morales a favor de Americo Nacia Ordoñez (lesionado directo)</t>
  </si>
  <si>
    <t>Perjuicios morales a favor de Isabel Cristina Navia Rodriguez (hija)</t>
  </si>
  <si>
    <t>Perjuicios morales a favor de Richard Fernando Navia Rodriguez (hijo)</t>
  </si>
  <si>
    <t>Perjuicios morales a favor de Greivys Yajaira Navia Rodriguez (hija)</t>
  </si>
  <si>
    <t>DAÑOS MATERIALES</t>
  </si>
  <si>
    <t>Asegurado</t>
  </si>
  <si>
    <t>ACUEDUCTO Y ALCANTARILLADO DE POPAYAN S.A. ESP</t>
  </si>
  <si>
    <t>Nit Asegurado</t>
  </si>
  <si>
    <t xml:space="preserve">No. Póliza vinculada (las que se necesite solicitar). </t>
  </si>
  <si>
    <t>Fecha de asignación</t>
  </si>
  <si>
    <t>31 de mayo de 2021</t>
  </si>
  <si>
    <t>Fecha de notificación</t>
  </si>
  <si>
    <t>01 de febrero de 2024</t>
  </si>
  <si>
    <t xml:space="preserve">Fecha de contestacion </t>
  </si>
  <si>
    <t>26 de febrero de 2024</t>
  </si>
  <si>
    <t>REMISION DE ANTECEDENTES - ABOGADO INTERNO-</t>
  </si>
  <si>
    <t>SINIESTRO - APLICATIVO</t>
  </si>
  <si>
    <t>66291381 apj 32229</t>
  </si>
  <si>
    <t>PÓLIZA</t>
  </si>
  <si>
    <t>PLO</t>
  </si>
  <si>
    <t>VALOR ASEGURADO</t>
  </si>
  <si>
    <t>DEDUCIBLE</t>
  </si>
  <si>
    <t>15% MINIMO 2 SMMLV</t>
  </si>
  <si>
    <t>MODALIDAD</t>
  </si>
  <si>
    <t>OCURRENCIA</t>
  </si>
  <si>
    <t xml:space="preserve">VIGENCIA </t>
  </si>
  <si>
    <t>24/01/2018 HASTA 07/02/2019</t>
  </si>
  <si>
    <t xml:space="preserve">SINIESTRO DENTRO DE LA VIGENCIA? </t>
  </si>
  <si>
    <t>SI</t>
  </si>
  <si>
    <t>CARTERA A DÍA</t>
  </si>
  <si>
    <t>COASEGURO</t>
  </si>
  <si>
    <t>CEDIDO</t>
  </si>
  <si>
    <t xml:space="preserve">ASEGURADORAS  </t>
  </si>
  <si>
    <t xml:space="preserve">% DE PARTICIPACION </t>
  </si>
  <si>
    <t xml:space="preserve">ALLIANZ </t>
  </si>
  <si>
    <t>SOLIDARIA</t>
  </si>
  <si>
    <t>REASEGURO</t>
  </si>
  <si>
    <t>NO</t>
  </si>
  <si>
    <t>CLASE DE REASEGURO</t>
  </si>
  <si>
    <t>MOTIVO DE LA DEMANDA</t>
  </si>
  <si>
    <t xml:space="preserve">Sin reclamación previa </t>
  </si>
  <si>
    <t>OFRECIENTO PREVIO?</t>
  </si>
  <si>
    <t>OFRECIENTO VALOR</t>
  </si>
  <si>
    <t xml:space="preserve">INFORME AJUSTADOR </t>
  </si>
  <si>
    <t>EXCEPCIONES PROPUESTAS COMPAÑÍA</t>
  </si>
  <si>
    <t>• La cobertura otorgada por la póliza se circunscribe a los términos de su clausulado.</t>
  </si>
  <si>
    <t>X</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</si>
  <si>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</si>
  <si>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</si>
  <si>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</si>
  <si>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</si>
  <si>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</si>
  <si>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</si>
  <si>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</si>
  <si>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</si>
  <si>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</si>
  <si>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</si>
  <si>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</si>
  <si>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</si>
  <si>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</si>
  <si>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</si>
  <si>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</si>
  <si>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</si>
  <si>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</si>
  <si>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</si>
  <si>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</si>
  <si>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</si>
  <si>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</si>
  <si>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</si>
  <si>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</si>
  <si>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</si>
  <si>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</si>
  <si>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</si>
  <si>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</si>
  <si>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</si>
  <si>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</si>
  <si>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EVENTUAL GENERALES</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</si>
  <si>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</si>
  <si>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</si>
  <si>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</si>
  <si>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</si>
  <si>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</si>
  <si>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</si>
  <si>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</si>
  <si>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</si>
  <si>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</si>
  <si>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La contingencia se califica como EVENTUAL porque el contrato de seguro documentado en la Póliza No. 022218196 con el cual fue vinculado Allianz Seguros S.A. presta cobertura temporal y material como se expondrá a continuación. De igual forma, hasta esta instancia procesal y respecto al asegurado (Acueducto y Alcantarillado de Popayán S.A. E.S.P.) se tiene acreditada, al menos de forma parcial, su responsabilidad extracontractual, pues como hipotesis del siniestro se consagró en el Informe Policial de Accidentes de Tránsito el código 157 respecto del vehículo de propiedad del asegurado, es decir, no estar pendiente de la vía y de los usuarios de la misma. No obstante, lo anterior, la contingencia se califica como eventual debido a que la víctima del accidente, Américo Navia Ordóñez, no portaba chaleco y/o chaqueta reflectiva ni casco para el momento del accidente a pesar de las obligaciones que le competían de conformidad con los artículos 94 y 95 del Código Nacional de Tránsito Terrestre, por lo que se podría estar en presencia de una causal exonerativa de la responsabilidad denominada culpa exclusiva de la víctima.
Lo primero que debe tomarse en consideración es que la Póliza No. 022218196, cuyo tomador y asegurado es el Acueducto y Alcantarillado de Popayán S.A. E.S.P., presta cobertura temporal y material, de conformidad con los hechos y pretensiones expuestas en el líbelo de la demanda. Frente a la cobertura temporal debe decirse que su modalidad es de ocurrencia, lo cual significa que cubren los siniestros ocurridos en vigencia de la póliza. En este caso, la vigencia de la póliza va desde el 24 de enero de 2018 hasta el 23 de diciembre de 2018, el hecho que se demanda se produjo en vigencia del anexo 0 de la póliza (05 de marzo de 2018). Ahora bien, frente a la cobertura material hay que decir la presente póliza ampara la responsabilidad civil extracontractual del asegurado frente a terceros originada dentro de las actividades declaradas y aseguradas que son inherentes a las actividades desarrolladas por el mismo (PLO). 
En segundo lugar, frente a la responsabilidad del asegurado, debe tenerse en cuenta que si bien el Informe Policial de Accidentes de tránsito calificó como hipotesis No. 157 respecto del vehículo de propiedad del Acueducto y Alcantarillado S.A. E.S.P., es decir, no estar pendiente de la vía y de los usuarios de los mismos, también es cierto que el señor Américo Navia Ordóñez para el momento de los hechos, aproximadamente a las 5-6 de la tarde, no contaba con chaleco y/o chaqueta reflectiva ni casco, en clara contravención de lo establecido en los artículos 94 y 95 del Código Nacional de Tránsito Terrestre, por lo que es viable afirmar que la víctima directa en este caso realizó el aporte causal adecuado para la realización del accidente de tránsito y por consecuencia se ha configurado la causal exonerativa de la responsabilidad denominada culpa exclusiva de la víctima.
Lo anterior, sin perjuicio del carácter contingente del proceso y las pruebas que se evacuen dentro del debate probatorio que conduzcan al juzgador de instancia a aplicar la culpa exclusiva de la víctima o la concurrencia de culpas prevista en el artículo 2357 del Código Civil o la concurrencia de actividades peligrosas.
LIQUIDACIÓN OBJETIVA DE PERJUICIOS:
Como liquidación de perjuicios se llegó al total de $ $247.520.000 a dicho valor se llegó de la siguiente forma:
Teniendo en cuenta que la víctima directa, Américo Navia Ordóñez, es una persona mayor de edad (70 años para el momento de los hechos) y que medicina legal una deformidad física que afecta el cuerpo de carácter permanente así como una perturbación funcional de miembro inferior izquierdo de carácter permanente, se considera, según las Sentencias de Unificación del 28 de agosto de 2014 y el documento aprobado de la misma fecha por la Sala Plena de la Sección Tercera del C.E., que la gravedad de la lesión es igual o superior al 40% e inferior al 50%, por lo que, según los baremos jurisprudencialmente establecidos, a cada uno de los demandantes les correspondería la siguiente cuantía: Américo Navia Ordóñez (víctima directa): 80 SMLMV; Isabel Cristina Navia Rodríguez (hija): 80 SMLMV; Greivys Yajaira Navia Rodríguez (hija): 80 SMLMV y Richard Fernando Navia Rodríguez (hijo): 80 SMLMV. 
La Póliza en cuestión pactó un deducible de 15% mínimo 2 SMMLV y un coaseguro en el que la participación de Allianz Seguros S.A. es del 70%, por lo que el valor de la contingencia asciende a la suma de $247.520.000. 
Los demandantes no solicitaron ningún otro perjuicio y la liquidación se realizó de conformidad con el salario mínimo mensual legal vigente del año 2024.
</t>
  </si>
  <si>
    <t>Defensa de la Aseguradora: (Enumerar y enunciar las excepciones propuestas demanda y/o llamamiento )</t>
  </si>
  <si>
    <t xml:space="preserve">Frente al fondo: Culpa exclusiva de la víctima Américo Navia Ordóñez; El Inexistencia de los presupuestos de la responsabilidad extracontractual del Estado - Inexistencia e imposibilidad de aplicar un título de imputación objetiva como el riesgo excepcional; El señor Américo Navia Ordóñez realizó el aporte causal adecuado para la realización del supuesto accidente; Incumplimiento de la carga probatoria de los demandantes; Concurrencia de culpas y/o de actividades peligrosas; Inimputabilidad de los perjuicios morales solicitados - excesiva tasación de los mismos; Imposibilidad del reconocimiento de cualquier otro perjuicio material o inmaterial; Génerica y Otras.                                                                                                   Frente al llamamiento en garantía realizado por el Acueducto y Alcantarillado de Popayán S.A. E.S.P.: Inexistencia de amparo y consecuentemente inexistencia de la obligación indemnizatoria en tanto no se configuró el riesgo asegurado; La cobertura otorgada por la Póliza No. 022218196 / 0 se circunscribe a los términos de su clausulado; La responsabilidad de la aseguradora se encuentra limitada al valor de la suma asegurada; Exclusiones pactadas en la Póliza No. 022218196 / 0; Disminución de la suma asegurada por pago de indemnizaciones con cargo a la Póliza No. 022218196 / 0; Deducible pactado en la Póliza No. 022218196 / 0; Incumplimiento de dar aviso de la ocurrencia del siniestro; Incumplimiento de las garantías pactadas en la Póliza No. 022218196 / 0; Prescripcción de las acciones derividas del contrato de seguro; Coaseguro e inexistencia de solidaridad; Génerica y otras. </t>
  </si>
  <si>
    <t xml:space="preserve">VISTO BUENO ABOGADO INTERNO </t>
  </si>
  <si>
    <t>VISTO BUENO ABOGADO INTERNO?</t>
  </si>
  <si>
    <t xml:space="preserve">COMENTARIOS </t>
  </si>
  <si>
    <t>INFORME ABOGADO INTERNO</t>
  </si>
  <si>
    <t xml:space="preserve">SINIESTRO   LEGIS </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</si>
  <si>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</si>
  <si>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</si>
  <si>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</si>
  <si>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</si>
  <si>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</si>
  <si>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</si>
  <si>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</si>
  <si>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</si>
  <si>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</si>
  <si>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PROBABLE GENERALES</t>
  </si>
  <si>
    <t xml:space="preserve">Situcion Laboral </t>
  </si>
  <si>
    <t>Acompañante motorista</t>
  </si>
  <si>
    <t>FACULTATIVO</t>
  </si>
  <si>
    <t xml:space="preserve">Objetado por la Compañía </t>
  </si>
  <si>
    <t>REMOTO</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</si>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</sst>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00_-;\-&quot;$&quot;\ * #,##0.00_-;_-&quot;$&quot;\ * &quot;-&quot;??_-;_-@_-"/>
  </numFmts>
  <fonts count="7">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cellStyleXfs>
  <cellXfs count="89">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center" vertical="top"/>
    </xf>
    <xf numFmtId="0" fontId="0" fillId="0" borderId="1" xfId="0" applyBorder="1" applyAlignment="1">
      <alignment horizontal="center" vertical="top"/>
    </xf>
    <xf numFmtId="0" fontId="2" fillId="0" borderId="1" xfId="0" applyFont="1" applyBorder="1" applyAlignment="1">
      <alignment horizontal="justify" vertical="top" wrapText="1"/>
    </xf>
    <xf numFmtId="0" fontId="0" fillId="0" borderId="2" xfId="0" applyBorder="1" applyAlignment="1">
      <alignment horizontal="center" vertical="top"/>
    </xf>
    <xf numFmtId="0" fontId="0" fillId="0" borderId="3" xfId="0" applyBorder="1" applyAlignment="1">
      <alignment horizontal="center" vertical="top"/>
    </xf>
    <xf numFmtId="164" fontId="0" fillId="5" borderId="2" xfId="1" applyFont="1" applyFill="1" applyBorder="1" applyAlignment="1">
      <alignment horizontal="justify" vertical="top"/>
    </xf>
    <xf numFmtId="164"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165" fontId="0" fillId="0" borderId="2" xfId="3" applyFont="1" applyBorder="1" applyAlignment="1">
      <alignment horizontal="center" vertical="top"/>
    </xf>
    <xf numFmtId="165" fontId="0" fillId="0" borderId="11" xfId="3"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2" xfId="0" applyBorder="1" applyAlignment="1" applyProtection="1">
      <alignment horizontal="left" wrapText="1"/>
      <protection locked="0"/>
    </xf>
    <xf numFmtId="0" fontId="0" fillId="0" borderId="3" xfId="0" applyBorder="1" applyAlignment="1" applyProtection="1">
      <alignment horizontal="left" wrapText="1"/>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cellXfs>
  <cellStyles count="4">
    <cellStyle name="Moneda" xfId="3"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31"/>
  <sheetViews>
    <sheetView zoomScale="115" zoomScaleNormal="115" workbookViewId="0">
      <selection activeCell="B12" sqref="B12:C14"/>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38" t="s">
        <v>0</v>
      </c>
      <c r="B1" s="38"/>
      <c r="C1" s="38"/>
    </row>
    <row r="2" spans="1:3">
      <c r="A2" s="5" t="s">
        <v>1</v>
      </c>
      <c r="B2" s="40" t="s">
        <v>2</v>
      </c>
      <c r="C2" s="41"/>
    </row>
    <row r="3" spans="1:3">
      <c r="A3" s="5" t="s">
        <v>3</v>
      </c>
      <c r="B3" s="42" t="s">
        <v>4</v>
      </c>
      <c r="C3" s="43"/>
    </row>
    <row r="4" spans="1:3">
      <c r="A4" s="5" t="s">
        <v>5</v>
      </c>
      <c r="B4" s="42" t="s">
        <v>6</v>
      </c>
      <c r="C4" s="43"/>
    </row>
    <row r="5" spans="1:3" ht="14.45" customHeight="1">
      <c r="A5" s="5" t="s">
        <v>7</v>
      </c>
      <c r="B5" s="42" t="s">
        <v>8</v>
      </c>
      <c r="C5" s="43"/>
    </row>
    <row r="6" spans="1:3">
      <c r="A6" s="5" t="s">
        <v>9</v>
      </c>
      <c r="B6" s="39" t="s">
        <v>10</v>
      </c>
      <c r="C6" s="39"/>
    </row>
    <row r="7" spans="1:3">
      <c r="A7" s="5" t="s">
        <v>11</v>
      </c>
      <c r="B7" s="39" t="s">
        <v>12</v>
      </c>
      <c r="C7" s="39"/>
    </row>
    <row r="8" spans="1:3">
      <c r="A8" s="5" t="s">
        <v>13</v>
      </c>
      <c r="B8" s="35" t="s">
        <v>14</v>
      </c>
      <c r="C8" s="35"/>
    </row>
    <row r="9" spans="1:3">
      <c r="A9" s="5" t="s">
        <v>15</v>
      </c>
      <c r="B9" s="35" t="s">
        <v>16</v>
      </c>
      <c r="C9" s="35"/>
    </row>
    <row r="10" spans="1:3">
      <c r="A10" s="5" t="s">
        <v>17</v>
      </c>
      <c r="B10" s="35" t="s">
        <v>18</v>
      </c>
      <c r="C10" s="35"/>
    </row>
    <row r="11" spans="1:3" ht="23.25" customHeight="1">
      <c r="A11" s="5" t="s">
        <v>19</v>
      </c>
      <c r="B11" s="36" t="s">
        <v>20</v>
      </c>
      <c r="C11" s="37"/>
    </row>
    <row r="12" spans="1:3">
      <c r="A12" s="46" t="s">
        <v>21</v>
      </c>
      <c r="B12" s="39" t="s">
        <v>22</v>
      </c>
      <c r="C12" s="39"/>
    </row>
    <row r="13" spans="1:3" ht="30" customHeight="1">
      <c r="A13" s="46"/>
      <c r="B13" s="39"/>
      <c r="C13" s="39"/>
    </row>
    <row r="14" spans="1:3" ht="73.5" customHeight="1">
      <c r="A14" s="46"/>
      <c r="B14" s="39"/>
      <c r="C14" s="39"/>
    </row>
    <row r="15" spans="1:3" ht="30">
      <c r="A15" s="5" t="s">
        <v>23</v>
      </c>
      <c r="B15" s="49">
        <f>SUM(C20,C21,C22,C23)</f>
        <v>520000000</v>
      </c>
      <c r="C15" s="50"/>
    </row>
    <row r="16" spans="1:3" ht="33.75" customHeight="1">
      <c r="A16" s="51" t="s">
        <v>24</v>
      </c>
      <c r="B16" s="52" t="s">
        <v>25</v>
      </c>
      <c r="C16" s="52"/>
    </row>
    <row r="17" spans="1:3" ht="33.75" customHeight="1">
      <c r="A17" s="51"/>
      <c r="B17" s="11" t="s">
        <v>26</v>
      </c>
      <c r="C17" s="6"/>
    </row>
    <row r="18" spans="1:3" ht="33.75" customHeight="1">
      <c r="A18" s="51"/>
      <c r="B18" s="11" t="s">
        <v>27</v>
      </c>
      <c r="C18" s="6"/>
    </row>
    <row r="19" spans="1:3">
      <c r="A19" s="51"/>
      <c r="B19" s="53" t="s">
        <v>28</v>
      </c>
      <c r="C19" s="54"/>
    </row>
    <row r="20" spans="1:3" ht="30">
      <c r="A20" s="51"/>
      <c r="B20" s="11" t="s">
        <v>29</v>
      </c>
      <c r="C20" s="6">
        <v>130000000</v>
      </c>
    </row>
    <row r="21" spans="1:3">
      <c r="A21" s="51"/>
      <c r="B21" s="11" t="s">
        <v>30</v>
      </c>
      <c r="C21" s="6">
        <v>130000000</v>
      </c>
    </row>
    <row r="22" spans="1:3">
      <c r="A22" s="51"/>
      <c r="B22" s="11" t="s">
        <v>31</v>
      </c>
      <c r="C22" s="6">
        <v>130000000</v>
      </c>
    </row>
    <row r="23" spans="1:3">
      <c r="A23" s="51"/>
      <c r="B23" s="11" t="s">
        <v>32</v>
      </c>
      <c r="C23" s="6">
        <v>130000000</v>
      </c>
    </row>
    <row r="24" spans="1:3">
      <c r="A24" s="51"/>
      <c r="B24" s="53" t="s">
        <v>33</v>
      </c>
      <c r="C24" s="54"/>
    </row>
    <row r="25" spans="1:3">
      <c r="A25" s="51"/>
      <c r="B25" s="11"/>
      <c r="C25" s="16"/>
    </row>
    <row r="26" spans="1:3">
      <c r="A26" s="5" t="s">
        <v>34</v>
      </c>
      <c r="B26" s="39" t="s">
        <v>35</v>
      </c>
      <c r="C26" s="39"/>
    </row>
    <row r="27" spans="1:3">
      <c r="A27" s="5" t="s">
        <v>36</v>
      </c>
      <c r="B27" s="39">
        <v>8915001171</v>
      </c>
      <c r="C27" s="39"/>
    </row>
    <row r="28" spans="1:3">
      <c r="A28" s="5" t="s">
        <v>37</v>
      </c>
      <c r="B28" s="39">
        <v>22218196</v>
      </c>
      <c r="C28" s="39"/>
    </row>
    <row r="29" spans="1:3">
      <c r="A29" s="5" t="s">
        <v>38</v>
      </c>
      <c r="B29" s="47" t="s">
        <v>39</v>
      </c>
      <c r="C29" s="48"/>
    </row>
    <row r="30" spans="1:3">
      <c r="A30" s="5" t="s">
        <v>40</v>
      </c>
      <c r="B30" s="44" t="s">
        <v>41</v>
      </c>
      <c r="C30" s="44"/>
    </row>
    <row r="31" spans="1:3">
      <c r="A31" s="5" t="s">
        <v>42</v>
      </c>
      <c r="B31" s="45" t="s">
        <v>43</v>
      </c>
      <c r="C31" s="45"/>
    </row>
  </sheetData>
  <mergeCells count="24">
    <mergeCell ref="B30:C30"/>
    <mergeCell ref="B31:C31"/>
    <mergeCell ref="A12:A14"/>
    <mergeCell ref="B12:C14"/>
    <mergeCell ref="B26:C26"/>
    <mergeCell ref="B27:C27"/>
    <mergeCell ref="B28:C28"/>
    <mergeCell ref="B29:C29"/>
    <mergeCell ref="B15:C15"/>
    <mergeCell ref="A16:A25"/>
    <mergeCell ref="B16:C16"/>
    <mergeCell ref="B19:C19"/>
    <mergeCell ref="B24:C24"/>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2" sqref="B2:C2"/>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55" t="s">
        <v>44</v>
      </c>
      <c r="B1" s="55"/>
      <c r="C1" s="55"/>
    </row>
    <row r="2" spans="1:3">
      <c r="A2" s="13" t="s">
        <v>45</v>
      </c>
      <c r="B2" s="47" t="s">
        <v>46</v>
      </c>
      <c r="C2" s="48"/>
    </row>
    <row r="3" spans="1:3">
      <c r="A3" s="5" t="s">
        <v>1</v>
      </c>
      <c r="B3" s="39" t="str">
        <f>'GENERALES NOTA 322'!B2:C2</f>
        <v>19001333300420200003500</v>
      </c>
      <c r="C3" s="39"/>
    </row>
    <row r="4" spans="1:3">
      <c r="A4" s="5" t="s">
        <v>3</v>
      </c>
      <c r="B4" s="39" t="str">
        <f>'GENERALES NOTA 322'!B3:C3</f>
        <v>JUZGADO 4 ADTVO DE POPAYÁN</v>
      </c>
      <c r="C4" s="39"/>
    </row>
    <row r="5" spans="1:3">
      <c r="A5" s="5" t="s">
        <v>5</v>
      </c>
      <c r="B5" s="39" t="str">
        <f>'GENERALES NOTA 322'!B4:C4</f>
        <v>Municipio de Popayán y Acueducto y Alcantarillado de Popayán S.A. E.S.P.</v>
      </c>
      <c r="C5" s="39"/>
    </row>
    <row r="6" spans="1:3">
      <c r="A6" s="5" t="s">
        <v>7</v>
      </c>
      <c r="B6" s="39" t="str">
        <f>'GENERALES NOTA 322'!B5:C5</f>
        <v xml:space="preserve">Americo Navia Ordoñez (víctima directa), Richard Fernando Navia Rodriguez (hijo - fecha de nacimiento: 28 de noviembre de 1986), Isabel Cristina Navia Rodriguez (hija - fecha de nacimiento: 12 de junio de 1981), Greivys Yajaira Navia Rodriguez (hija - fecha de nacimiento: 08 de junio de 1994) </v>
      </c>
      <c r="C6" s="39"/>
    </row>
    <row r="7" spans="1:3">
      <c r="A7" s="5" t="s">
        <v>9</v>
      </c>
      <c r="B7" s="39" t="str">
        <f>'GENERALES NOTA 322'!B6:C6</f>
        <v>LLAMADA EN GARANTIA</v>
      </c>
      <c r="C7" s="39"/>
    </row>
    <row r="8" spans="1:3">
      <c r="A8" s="13" t="s">
        <v>47</v>
      </c>
      <c r="B8" s="39">
        <v>22218196</v>
      </c>
      <c r="C8" s="39"/>
    </row>
    <row r="9" spans="1:3">
      <c r="A9" s="13" t="s">
        <v>19</v>
      </c>
      <c r="B9" s="39" t="s">
        <v>48</v>
      </c>
      <c r="C9" s="39"/>
    </row>
    <row r="10" spans="1:3">
      <c r="A10" s="13" t="s">
        <v>49</v>
      </c>
      <c r="B10" s="56">
        <v>1000000000</v>
      </c>
      <c r="C10" s="57"/>
    </row>
    <row r="11" spans="1:3">
      <c r="A11" s="13" t="s">
        <v>50</v>
      </c>
      <c r="B11" s="47" t="s">
        <v>51</v>
      </c>
      <c r="C11" s="48"/>
    </row>
    <row r="12" spans="1:3">
      <c r="A12" s="13" t="s">
        <v>52</v>
      </c>
      <c r="B12" s="42" t="s">
        <v>53</v>
      </c>
      <c r="C12" s="43"/>
    </row>
    <row r="13" spans="1:3">
      <c r="A13" s="13" t="s">
        <v>54</v>
      </c>
      <c r="B13" s="39" t="s">
        <v>55</v>
      </c>
      <c r="C13" s="39"/>
    </row>
    <row r="14" spans="1:3">
      <c r="A14" s="13" t="s">
        <v>56</v>
      </c>
      <c r="B14" s="39" t="s">
        <v>57</v>
      </c>
      <c r="C14" s="39"/>
    </row>
    <row r="15" spans="1:3">
      <c r="A15" s="13" t="s">
        <v>58</v>
      </c>
      <c r="B15" s="39" t="s">
        <v>57</v>
      </c>
      <c r="C15" s="39"/>
    </row>
    <row r="16" spans="1:3">
      <c r="A16" s="58" t="s">
        <v>59</v>
      </c>
      <c r="B16" s="39" t="s">
        <v>60</v>
      </c>
      <c r="C16" s="39"/>
    </row>
    <row r="17" spans="1:3">
      <c r="A17" s="59"/>
      <c r="B17" s="9" t="s">
        <v>61</v>
      </c>
      <c r="C17" s="10" t="s">
        <v>62</v>
      </c>
    </row>
    <row r="18" spans="1:3">
      <c r="A18" s="59"/>
      <c r="B18" s="11" t="s">
        <v>63</v>
      </c>
      <c r="C18" s="11">
        <v>70</v>
      </c>
    </row>
    <row r="19" spans="1:3">
      <c r="A19" s="59"/>
      <c r="B19" s="11" t="s">
        <v>64</v>
      </c>
      <c r="C19" s="11">
        <v>30</v>
      </c>
    </row>
    <row r="20" spans="1:3">
      <c r="A20" s="59"/>
      <c r="B20" s="11"/>
      <c r="C20" s="11"/>
    </row>
    <row r="21" spans="1:3">
      <c r="A21" s="13" t="s">
        <v>65</v>
      </c>
      <c r="B21" s="39" t="s">
        <v>66</v>
      </c>
      <c r="C21" s="39"/>
    </row>
    <row r="22" spans="1:3">
      <c r="A22" s="13" t="s">
        <v>67</v>
      </c>
      <c r="B22" s="42"/>
      <c r="C22" s="43"/>
    </row>
    <row r="23" spans="1:3">
      <c r="A23" s="13" t="s">
        <v>68</v>
      </c>
      <c r="B23" s="39" t="s">
        <v>69</v>
      </c>
      <c r="C23" s="39"/>
    </row>
    <row r="24" spans="1:3">
      <c r="A24" s="13" t="s">
        <v>70</v>
      </c>
      <c r="B24" s="39" t="s">
        <v>66</v>
      </c>
      <c r="C24" s="39"/>
    </row>
    <row r="25" spans="1:3">
      <c r="A25" s="13" t="s">
        <v>71</v>
      </c>
      <c r="B25" s="39"/>
      <c r="C25" s="39"/>
    </row>
    <row r="26" spans="1:3">
      <c r="A26" s="12" t="s">
        <v>72</v>
      </c>
      <c r="B26" s="39"/>
      <c r="C26" s="39"/>
    </row>
    <row r="27" spans="1:3">
      <c r="A27" s="60" t="s">
        <v>73</v>
      </c>
      <c r="B27" s="60"/>
      <c r="C27" s="60"/>
    </row>
    <row r="28" spans="1:3" ht="14.45" customHeight="1">
      <c r="A28" s="61" t="s">
        <v>74</v>
      </c>
      <c r="B28" s="62"/>
      <c r="C28" s="31" t="s">
        <v>75</v>
      </c>
    </row>
    <row r="29" spans="1:3" ht="14.45" customHeight="1">
      <c r="A29" s="63" t="s">
        <v>76</v>
      </c>
      <c r="B29" s="64"/>
      <c r="C29" s="31" t="s">
        <v>75</v>
      </c>
    </row>
    <row r="30" spans="1:3" ht="14.45" customHeight="1">
      <c r="A30" s="63" t="s">
        <v>77</v>
      </c>
      <c r="B30" s="64"/>
      <c r="C30" s="32" t="s">
        <v>75</v>
      </c>
    </row>
    <row r="31" spans="1:3" ht="14.45" customHeight="1">
      <c r="A31" s="63" t="s">
        <v>78</v>
      </c>
      <c r="B31" s="64"/>
      <c r="C31" s="31" t="s">
        <v>75</v>
      </c>
    </row>
    <row r="32" spans="1:3">
      <c r="A32" s="63" t="s">
        <v>79</v>
      </c>
      <c r="B32" s="64"/>
      <c r="C32" s="31" t="s">
        <v>75</v>
      </c>
    </row>
    <row r="33" spans="1:3" ht="14.45" customHeight="1">
      <c r="A33" s="63" t="s">
        <v>80</v>
      </c>
      <c r="B33" s="64"/>
      <c r="C33" s="31" t="s">
        <v>75</v>
      </c>
    </row>
    <row r="34" spans="1:3" ht="14.45" customHeight="1">
      <c r="A34" s="63" t="s">
        <v>81</v>
      </c>
      <c r="B34" s="64"/>
      <c r="C34" s="33" t="s">
        <v>75</v>
      </c>
    </row>
    <row r="35" spans="1:3">
      <c r="A35" s="61" t="s">
        <v>82</v>
      </c>
      <c r="B35" s="62"/>
      <c r="C35" s="34" t="s">
        <v>75</v>
      </c>
    </row>
    <row r="36" spans="1:3">
      <c r="A36" s="66" t="s">
        <v>83</v>
      </c>
      <c r="B36" s="66"/>
      <c r="C36" s="66"/>
    </row>
    <row r="37" spans="1:3">
      <c r="A37" s="65" t="s">
        <v>84</v>
      </c>
      <c r="B37" s="65"/>
      <c r="C37" s="11"/>
    </row>
    <row r="38" spans="1:3">
      <c r="A38" s="65" t="s">
        <v>85</v>
      </c>
      <c r="B38" s="65"/>
      <c r="C38" s="11"/>
    </row>
    <row r="39" spans="1:3">
      <c r="A39" s="65" t="s">
        <v>86</v>
      </c>
      <c r="B39" s="65"/>
      <c r="C39" s="11"/>
    </row>
    <row r="40" spans="1:3">
      <c r="A40" s="65" t="s">
        <v>87</v>
      </c>
      <c r="B40" s="65"/>
      <c r="C40" s="11"/>
    </row>
    <row r="41" spans="1:3">
      <c r="A41" s="65" t="s">
        <v>88</v>
      </c>
      <c r="B41" s="65"/>
      <c r="C41" s="11"/>
    </row>
    <row r="42" spans="1:3">
      <c r="A42" s="65" t="s">
        <v>89</v>
      </c>
      <c r="B42" s="65"/>
      <c r="C42" s="11"/>
    </row>
    <row r="43" spans="1:3">
      <c r="A43" s="65" t="s">
        <v>90</v>
      </c>
      <c r="B43" s="65"/>
      <c r="C43" s="11"/>
    </row>
    <row r="44" spans="1:3">
      <c r="A44" s="65" t="s">
        <v>91</v>
      </c>
      <c r="B44" s="65"/>
      <c r="C44" s="11"/>
    </row>
    <row r="45" spans="1:3">
      <c r="A45" s="65" t="s">
        <v>92</v>
      </c>
      <c r="B45" s="65"/>
      <c r="C45" s="11"/>
    </row>
    <row r="46" spans="1:3">
      <c r="A46" s="65" t="s">
        <v>93</v>
      </c>
      <c r="B46" s="65"/>
      <c r="C46" s="11"/>
    </row>
    <row r="47" spans="1:3">
      <c r="A47" s="65" t="s">
        <v>94</v>
      </c>
      <c r="B47" s="65"/>
      <c r="C47" s="11"/>
    </row>
    <row r="48" spans="1:3">
      <c r="A48" s="65" t="s">
        <v>95</v>
      </c>
      <c r="B48" s="65"/>
      <c r="C48" s="11"/>
    </row>
    <row r="49" spans="1:3">
      <c r="A49" s="65" t="s">
        <v>96</v>
      </c>
      <c r="B49" s="65"/>
      <c r="C49" s="11"/>
    </row>
    <row r="50" spans="1:3">
      <c r="A50" s="65" t="s">
        <v>97</v>
      </c>
      <c r="B50" s="65"/>
      <c r="C50" s="11"/>
    </row>
    <row r="51" spans="1:3">
      <c r="A51" s="65" t="s">
        <v>98</v>
      </c>
      <c r="B51" s="65"/>
      <c r="C51" s="11"/>
    </row>
    <row r="52" spans="1:3">
      <c r="A52" s="65" t="s">
        <v>99</v>
      </c>
      <c r="B52" s="65"/>
      <c r="C52" s="11"/>
    </row>
    <row r="53" spans="1:3">
      <c r="A53" s="45"/>
      <c r="B53" s="45"/>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23" zoomScaleNormal="100" workbookViewId="0">
      <selection activeCell="B3" sqref="B3:C3"/>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55" t="s">
        <v>100</v>
      </c>
      <c r="B1" s="55"/>
      <c r="C1" s="55"/>
    </row>
    <row r="2" spans="1:6">
      <c r="A2" s="20" t="s">
        <v>45</v>
      </c>
      <c r="B2" s="83" t="s">
        <v>46</v>
      </c>
      <c r="C2" s="84"/>
    </row>
    <row r="3" spans="1:6">
      <c r="A3" s="21" t="s">
        <v>1</v>
      </c>
      <c r="B3" s="85" t="str">
        <f>'GENERALES NOTA 322'!B2:C2</f>
        <v>19001333300420200003500</v>
      </c>
      <c r="C3" s="85"/>
    </row>
    <row r="4" spans="1:6">
      <c r="A4" s="21" t="s">
        <v>3</v>
      </c>
      <c r="B4" s="85" t="str">
        <f>'GENERALES NOTA 322'!B3:C3</f>
        <v>JUZGADO 4 ADTVO DE POPAYÁN</v>
      </c>
      <c r="C4" s="85"/>
    </row>
    <row r="5" spans="1:6">
      <c r="A5" s="21" t="s">
        <v>5</v>
      </c>
      <c r="B5" s="85" t="str">
        <f>'GENERALES NOTA 322'!B4:C4</f>
        <v>Municipio de Popayán y Acueducto y Alcantarillado de Popayán S.A. E.S.P.</v>
      </c>
      <c r="C5" s="85"/>
    </row>
    <row r="6" spans="1:6" ht="14.45" customHeight="1">
      <c r="A6" s="21" t="s">
        <v>7</v>
      </c>
      <c r="B6" s="85" t="str">
        <f>'GENERALES NOTA 322'!B5:C5</f>
        <v xml:space="preserve">Americo Navia Ordoñez (víctima directa), Richard Fernando Navia Rodriguez (hijo - fecha de nacimiento: 28 de noviembre de 1986), Isabel Cristina Navia Rodriguez (hija - fecha de nacimiento: 12 de junio de 1981), Greivys Yajaira Navia Rodriguez (hija - fecha de nacimiento: 08 de junio de 1994) </v>
      </c>
      <c r="C6" s="85"/>
    </row>
    <row r="7" spans="1:6">
      <c r="A7" s="21" t="s">
        <v>9</v>
      </c>
      <c r="B7" s="85" t="str">
        <f>'GENERALES NOTA 322'!B6:C6</f>
        <v>LLAMADA EN GARANTIA</v>
      </c>
      <c r="C7" s="85"/>
    </row>
    <row r="8" spans="1:6" ht="30">
      <c r="A8" s="21" t="s">
        <v>23</v>
      </c>
      <c r="B8" s="79">
        <f>'GENERALES NOTA 322'!B15:C15</f>
        <v>520000000</v>
      </c>
      <c r="C8" s="80"/>
    </row>
    <row r="9" spans="1:6">
      <c r="A9" s="86" t="s">
        <v>24</v>
      </c>
      <c r="B9" s="70" t="s">
        <v>25</v>
      </c>
      <c r="C9" s="71"/>
    </row>
    <row r="10" spans="1:6">
      <c r="A10" s="86"/>
      <c r="B10" s="22" t="s">
        <v>26</v>
      </c>
      <c r="C10" s="19">
        <f>'GENERALES NOTA 322'!C17</f>
        <v>0</v>
      </c>
    </row>
    <row r="11" spans="1:6">
      <c r="A11" s="86"/>
      <c r="B11" s="22" t="s">
        <v>27</v>
      </c>
      <c r="C11" s="19">
        <f>'GENERALES NOTA 322'!C18</f>
        <v>0</v>
      </c>
    </row>
    <row r="12" spans="1:6">
      <c r="A12" s="86"/>
      <c r="B12" s="70"/>
      <c r="C12" s="71"/>
    </row>
    <row r="13" spans="1:6">
      <c r="A13" s="86"/>
      <c r="B13" s="22" t="s">
        <v>101</v>
      </c>
      <c r="C13" s="24">
        <v>520000000</v>
      </c>
    </row>
    <row r="14" spans="1:6">
      <c r="A14" s="86"/>
      <c r="B14" s="22" t="s">
        <v>102</v>
      </c>
      <c r="C14" s="24"/>
      <c r="E14" t="s">
        <v>103</v>
      </c>
      <c r="F14" s="17">
        <v>0.7</v>
      </c>
    </row>
    <row r="15" spans="1:6">
      <c r="A15" s="23" t="s">
        <v>104</v>
      </c>
      <c r="B15" s="83" t="s">
        <v>105</v>
      </c>
      <c r="C15" s="84" t="s">
        <v>105</v>
      </c>
    </row>
    <row r="16" spans="1:6" ht="15" customHeight="1">
      <c r="A16" s="21" t="s">
        <v>106</v>
      </c>
      <c r="B16" s="81"/>
      <c r="C16" s="82"/>
    </row>
    <row r="17" spans="1:3" ht="28.5" customHeight="1">
      <c r="A17" s="14" t="s">
        <v>107</v>
      </c>
      <c r="B17" s="72">
        <f>((C19+C20+C22+C23)-C26)*C25*C27</f>
        <v>247519999.99999997</v>
      </c>
      <c r="C17" s="72"/>
    </row>
    <row r="18" spans="1:3">
      <c r="A18" s="23" t="s">
        <v>108</v>
      </c>
      <c r="B18" s="73" t="s">
        <v>25</v>
      </c>
      <c r="C18" s="74"/>
    </row>
    <row r="19" spans="1:3">
      <c r="A19" s="68"/>
      <c r="B19" s="22" t="s">
        <v>26</v>
      </c>
      <c r="C19" s="19"/>
    </row>
    <row r="20" spans="1:3">
      <c r="A20" s="69"/>
      <c r="B20" s="22" t="s">
        <v>27</v>
      </c>
      <c r="C20" s="19"/>
    </row>
    <row r="21" spans="1:3">
      <c r="A21" s="69"/>
      <c r="B21" s="70" t="s">
        <v>28</v>
      </c>
      <c r="C21" s="71"/>
    </row>
    <row r="22" spans="1:3">
      <c r="A22" s="69"/>
      <c r="B22" s="22" t="s">
        <v>101</v>
      </c>
      <c r="C22" s="19">
        <v>416000000</v>
      </c>
    </row>
    <row r="23" spans="1:3" ht="45">
      <c r="A23" s="69"/>
      <c r="B23" s="22" t="s">
        <v>109</v>
      </c>
      <c r="C23" s="19">
        <v>0</v>
      </c>
    </row>
    <row r="24" spans="1:3">
      <c r="A24" s="69"/>
      <c r="B24" s="70" t="s">
        <v>110</v>
      </c>
      <c r="C24" s="71"/>
    </row>
    <row r="25" spans="1:3">
      <c r="A25" s="25"/>
      <c r="B25" s="22" t="s">
        <v>111</v>
      </c>
      <c r="C25" s="26">
        <v>0.7</v>
      </c>
    </row>
    <row r="26" spans="1:3">
      <c r="A26" s="27"/>
      <c r="B26" s="22" t="s">
        <v>50</v>
      </c>
      <c r="C26" s="28">
        <v>62400000</v>
      </c>
    </row>
    <row r="27" spans="1:3">
      <c r="A27" s="27"/>
      <c r="B27" s="22" t="s">
        <v>112</v>
      </c>
      <c r="C27" s="26">
        <v>1</v>
      </c>
    </row>
    <row r="28" spans="1:3">
      <c r="A28" s="18" t="s">
        <v>113</v>
      </c>
      <c r="B28" s="72">
        <f>IFERROR(B17*(VLOOKUP(B15,Hoja2!$G$1:$H$6,2,0)),16666)</f>
        <v>61879999.999999993</v>
      </c>
      <c r="C28" s="72"/>
    </row>
    <row r="29" spans="1:3" ht="30.75">
      <c r="A29" s="21" t="s">
        <v>114</v>
      </c>
      <c r="B29" s="75" t="s">
        <v>115</v>
      </c>
      <c r="C29" s="76"/>
    </row>
    <row r="30" spans="1:3" ht="30" customHeight="1">
      <c r="A30" s="21" t="s">
        <v>116</v>
      </c>
      <c r="B30" s="77" t="s">
        <v>117</v>
      </c>
      <c r="C30" s="78"/>
    </row>
    <row r="31" spans="1:3" ht="18.75">
      <c r="A31" s="29" t="s">
        <v>118</v>
      </c>
      <c r="B31" s="29"/>
      <c r="C31" s="29"/>
    </row>
    <row r="32" spans="1:3">
      <c r="A32" s="30" t="s">
        <v>119</v>
      </c>
      <c r="B32" s="67"/>
      <c r="C32" s="67"/>
    </row>
    <row r="33" spans="1:3">
      <c r="A33" s="30" t="s">
        <v>120</v>
      </c>
      <c r="B33" s="67"/>
      <c r="C33" s="67"/>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55" t="s">
        <v>121</v>
      </c>
      <c r="B1" s="55"/>
      <c r="C1" s="55"/>
    </row>
    <row r="2" spans="1:3" ht="17.100000000000001" customHeight="1">
      <c r="A2" s="13" t="s">
        <v>45</v>
      </c>
      <c r="B2" s="47" t="s">
        <v>122</v>
      </c>
      <c r="C2" s="48"/>
    </row>
    <row r="3" spans="1:3" ht="15.95" customHeight="1">
      <c r="A3" s="5" t="s">
        <v>1</v>
      </c>
      <c r="B3" s="39" t="str">
        <f>'GENERALES NOTA 322'!B2:C2</f>
        <v>19001333300420200003500</v>
      </c>
      <c r="C3" s="39"/>
    </row>
    <row r="4" spans="1:3">
      <c r="A4" s="5" t="s">
        <v>3</v>
      </c>
      <c r="B4" s="39" t="str">
        <f>'GENERALES NOTA 322'!B3:C3</f>
        <v>JUZGADO 4 ADTVO DE POPAYÁN</v>
      </c>
      <c r="C4" s="39"/>
    </row>
    <row r="5" spans="1:3" ht="29.1" customHeight="1">
      <c r="A5" s="5" t="s">
        <v>5</v>
      </c>
      <c r="B5" s="39" t="str">
        <f>'GENERALES NOTA 322'!B4:C4</f>
        <v>Municipio de Popayán y Acueducto y Alcantarillado de Popayán S.A. E.S.P.</v>
      </c>
      <c r="C5" s="39"/>
    </row>
    <row r="6" spans="1:3">
      <c r="A6" s="5" t="s">
        <v>7</v>
      </c>
      <c r="B6" s="39" t="str">
        <f>'GENERALES NOTA 322'!B5:C5</f>
        <v xml:space="preserve">Americo Navia Ordoñez (víctima directa), Richard Fernando Navia Rodriguez (hijo - fecha de nacimiento: 28 de noviembre de 1986), Isabel Cristina Navia Rodriguez (hija - fecha de nacimiento: 12 de junio de 1981), Greivys Yajaira Navia Rodriguez (hija - fecha de nacimiento: 08 de junio de 1994) </v>
      </c>
      <c r="C6" s="39"/>
    </row>
    <row r="7" spans="1:3" ht="43.5" customHeight="1">
      <c r="A7" s="5" t="s">
        <v>9</v>
      </c>
      <c r="B7" s="39" t="str">
        <f>'GENERALES NOTA 322'!B6:C6</f>
        <v>LLAMADA EN GARANTIA</v>
      </c>
      <c r="C7" s="39"/>
    </row>
    <row r="8" spans="1:3">
      <c r="A8" s="5" t="s">
        <v>123</v>
      </c>
      <c r="B8" s="39"/>
      <c r="C8" s="39"/>
    </row>
    <row r="9" spans="1:3">
      <c r="A9" s="15" t="s">
        <v>108</v>
      </c>
      <c r="B9" s="87"/>
      <c r="C9" s="87"/>
    </row>
    <row r="10" spans="1:3">
      <c r="A10" s="15" t="s">
        <v>124</v>
      </c>
      <c r="B10" s="39"/>
      <c r="C10" s="39"/>
    </row>
    <row r="11" spans="1:3" ht="30">
      <c r="A11" s="15" t="s">
        <v>125</v>
      </c>
      <c r="B11" s="88"/>
      <c r="C11" s="45"/>
    </row>
    <row r="12" spans="1:3" ht="60">
      <c r="A12" s="5" t="s">
        <v>126</v>
      </c>
      <c r="B12" s="39"/>
      <c r="C12" s="39"/>
    </row>
    <row r="13" spans="1:3" ht="60">
      <c r="A13" s="5" t="s">
        <v>127</v>
      </c>
      <c r="B13" s="39"/>
      <c r="C13" s="39"/>
    </row>
    <row r="14" spans="1:3">
      <c r="A14" s="5" t="s">
        <v>128</v>
      </c>
      <c r="B14" s="11"/>
      <c r="C14" s="11"/>
    </row>
    <row r="15" spans="1:3">
      <c r="A15" s="15" t="s">
        <v>129</v>
      </c>
      <c r="B15" s="39"/>
      <c r="C15" s="39"/>
    </row>
    <row r="16" spans="1:3">
      <c r="A16" s="11" t="s">
        <v>130</v>
      </c>
      <c r="B16" s="45"/>
      <c r="C16" s="45"/>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131</v>
      </c>
    </row>
    <row r="2" spans="1:1">
      <c r="A2" t="s">
        <v>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42578125" defaultRowHeight="15"/>
  <cols>
    <col min="4" max="4" width="20.140625" bestFit="1" customWidth="1"/>
    <col min="5" max="5" width="42.85546875" bestFit="1" customWidth="1"/>
    <col min="7" max="7" width="26.42578125" customWidth="1"/>
  </cols>
  <sheetData>
    <row r="1" spans="1:12">
      <c r="A1" s="8" t="s">
        <v>52</v>
      </c>
      <c r="B1" t="s">
        <v>57</v>
      </c>
      <c r="C1" s="8" t="s">
        <v>59</v>
      </c>
      <c r="D1" s="8" t="s">
        <v>67</v>
      </c>
      <c r="E1" s="3" t="s">
        <v>68</v>
      </c>
      <c r="F1" s="2" t="s">
        <v>103</v>
      </c>
      <c r="G1" s="2" t="s">
        <v>132</v>
      </c>
      <c r="H1" s="4">
        <v>0.7</v>
      </c>
      <c r="I1" t="s">
        <v>133</v>
      </c>
      <c r="J1" t="s">
        <v>134</v>
      </c>
      <c r="L1" t="s">
        <v>10</v>
      </c>
    </row>
    <row r="2" spans="1:12">
      <c r="A2" t="s">
        <v>53</v>
      </c>
      <c r="B2" t="s">
        <v>66</v>
      </c>
      <c r="C2" t="s">
        <v>60</v>
      </c>
      <c r="D2" s="2" t="s">
        <v>135</v>
      </c>
      <c r="E2" s="1" t="s">
        <v>136</v>
      </c>
      <c r="F2" s="2" t="s">
        <v>137</v>
      </c>
      <c r="G2" s="2" t="s">
        <v>105</v>
      </c>
      <c r="H2" s="4">
        <v>0.25</v>
      </c>
      <c r="I2" t="s">
        <v>138</v>
      </c>
      <c r="J2" t="s">
        <v>139</v>
      </c>
      <c r="L2" t="s">
        <v>140</v>
      </c>
    </row>
    <row r="3" spans="1:12">
      <c r="A3" t="s">
        <v>141</v>
      </c>
      <c r="C3" t="s">
        <v>142</v>
      </c>
      <c r="D3" s="2" t="s">
        <v>143</v>
      </c>
      <c r="E3" s="1" t="s">
        <v>144</v>
      </c>
      <c r="F3" s="2" t="s">
        <v>145</v>
      </c>
      <c r="G3" s="2" t="s">
        <v>146</v>
      </c>
      <c r="H3" s="4">
        <v>0.55000000000000004</v>
      </c>
      <c r="I3" t="s">
        <v>147</v>
      </c>
      <c r="J3" t="s">
        <v>148</v>
      </c>
    </row>
    <row r="4" spans="1:12">
      <c r="A4" t="s">
        <v>149</v>
      </c>
      <c r="C4" t="s">
        <v>150</v>
      </c>
      <c r="E4" s="1" t="s">
        <v>151</v>
      </c>
      <c r="G4" s="2" t="s">
        <v>152</v>
      </c>
      <c r="H4" s="4">
        <v>0.15</v>
      </c>
      <c r="I4" t="s">
        <v>153</v>
      </c>
      <c r="J4" t="s">
        <v>154</v>
      </c>
    </row>
    <row r="5" spans="1:12">
      <c r="A5" t="s">
        <v>155</v>
      </c>
      <c r="E5" s="1" t="s">
        <v>156</v>
      </c>
      <c r="G5" s="2" t="s">
        <v>157</v>
      </c>
      <c r="H5" s="4">
        <v>0.7</v>
      </c>
      <c r="I5" t="s">
        <v>158</v>
      </c>
      <c r="J5" t="s">
        <v>159</v>
      </c>
    </row>
    <row r="6" spans="1:12">
      <c r="E6" s="1" t="s">
        <v>160</v>
      </c>
      <c r="G6" s="2" t="s">
        <v>161</v>
      </c>
      <c r="H6" s="4">
        <v>0.3</v>
      </c>
      <c r="J6" t="s">
        <v>162</v>
      </c>
    </row>
    <row r="7" spans="1:12">
      <c r="E7" s="1" t="s">
        <v>69</v>
      </c>
      <c r="G7" s="2" t="s">
        <v>137</v>
      </c>
    </row>
    <row r="8" spans="1:12">
      <c r="E8" s="1" t="s">
        <v>163</v>
      </c>
    </row>
  </sheetData>
  <pageMargins left="0.7" right="0.7" top="0.75" bottom="0.75" header="0.3" footer="0.3"/>
  <pageSetup orientation="portrait" r:id="rId1"/>
  <headerFooter>
    <oddHeader>&amp;C&amp;"Calibri"&amp;10&amp;K000000Internal&amp;1#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F6E1548-AAAD-47DF-8213-C4E465F49690}"/>
</file>

<file path=customXml/itemProps2.xml><?xml version="1.0" encoding="utf-8"?>
<ds:datastoreItem xmlns:ds="http://schemas.openxmlformats.org/officeDocument/2006/customXml" ds:itemID="{35BA12A4-28D8-4B43-A89E-841EEE465FC6}"/>
</file>

<file path=customXml/itemProps3.xml><?xml version="1.0" encoding="utf-8"?>
<ds:datastoreItem xmlns:ds="http://schemas.openxmlformats.org/officeDocument/2006/customXml" ds:itemID="{01F5870B-2586-4CDF-90F2-01D899E75D10}"/>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
  <cp:revision/>
  <dcterms:created xsi:type="dcterms:W3CDTF">2020-12-07T14:41:17Z</dcterms:created>
  <dcterms:modified xsi:type="dcterms:W3CDTF">2024-02-28T13:41:23Z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y fmtid="{D5CDD505-2E9C-101B-9397-08002B2CF9AE}" pid="30" name="ContentTypeId">
    <vt:lpwstr>0x0101002C92A54D8AB3014FADD0201C99992F62</vt:lpwstr>
  </property>
  <property fmtid="{D5CDD505-2E9C-101B-9397-08002B2CF9AE}" pid="31" name="MediaServiceImageTags">
    <vt:lpwstr/>
  </property>
</Properties>
</file>