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WWG00M.ROOTDOM.NET\BFS-HOME\CE01959-R0244583\ICM\Desktop\y\y\"/>
    </mc:Choice>
  </mc:AlternateContent>
  <xr:revisionPtr revIDLastSave="0" documentId="13_ncr:1_{2BAABAB0-4BAA-4964-B89C-0E9CC06618A4}" xr6:coauthVersionLast="47" xr6:coauthVersionMax="47" xr10:uidLastSave="{00000000-0000-0000-0000-000000000000}"/>
  <bookViews>
    <workbookView xWindow="1410" yWindow="840" windowWidth="14730" windowHeight="1458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<sst xmlns="http://schemas.openxmlformats.org/spreadsheetml/2006/main" count="209" uniqueCount="160">
  <si>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</si>
  <si>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</si>
  <si>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</si>
  <si>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</si>
  <si>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</si>
  <si>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</si>
  <si>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</si>
  <si>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</si>
  <si>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</si>
  <si>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</si>
  <si>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</si>
  <si>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</si>
  <si>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</si>
  <si>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</si>
  <si>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</si>
  <si>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</si>
  <si>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</si>
  <si>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</si>
  <si>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</si>
  <si>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</si>
  <si>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</si>
  <si>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</si>
  <si>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</si>
  <si>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</si>
  <si>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</si>
  <si>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</si>
  <si>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</si>
  <si>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</si>
  <si>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</si>
  <si>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</si>
  <si>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</si>
  <si>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</si>
  <si>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</si>
  <si>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</si>
  <si>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</si>
  <si>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</si>
  <si>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</si>
  <si>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</si>
  <si>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</si>
  <si>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</si>
  <si>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</si>
  <si>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</si>
  <si>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</si>
  <si>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</si>
  <si>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</si>
  <si>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</si>
  <si>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</si>
  <si>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</si>
  <si>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</si>
  <si>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</si>
  <si>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</si>
  <si>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</si>
  <si>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</si>
  <si>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</si>
  <si>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</si>
  <si>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</si>
  <si>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</si>
  <si>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</si>
  <si>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</si>
  <si>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</si>
  <si>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</si>
  <si>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</si>
  <si>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</si>
  <si>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</si>
  <si>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</si>
  <si>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</si>
  <si>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</si>
  <si>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</si>
  <si>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</si>
  <si>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</si>
  <si>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</si>
  <si>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</si>
  <si>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</si>
  <si>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</si>
  <si>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</si>
  <si>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</si>
  <si>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</si>
  <si>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</si>
  <si>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</si>
  <si>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</si>
  <si>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</si>
  <si>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</si>
  <si>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</si>
  <si>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</si>
  <si>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</si>
  <si>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</si>
  <si>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</si>
  <si>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</si>
  <si>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</si>
  <si>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</si>
  <si>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</si>
  <si>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</si>
  <si>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</si>
  <si>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</si>
  <si>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</si>
  <si>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</si>
  <si>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</si>
  <si>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</si>
  <si>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</si>
  <si>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</si>
  <si>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</si>
  <si>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</si>
  <si>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</si>
  <si>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</si>
  <si>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</si>
  <si>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</si>
  <si>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</si>
  <si>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</si>
  <si>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</si>
  <si>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</si>
  <si>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</si>
  <si>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</si>
  <si>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</si>
  <si>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</si>
  <si>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</si>
  <si>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</si>
  <si>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</si>
  <si>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</si>
  <si>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</si>
  <si>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</si>
  <si>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</si>
  <si>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</si>
  <si>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</si>
  <si>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</si>
  <si>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</si>
  <si>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</si>
  <si>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</si>
  <si>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</si>
  <si>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</si>
  <si>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</si>
  <si>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</si>
  <si>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</si>
  <si>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</si>
  <si>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</si>
  <si>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</si>
  <si>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</si>
  <si>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11001310300220210035300</t>
  </si>
  <si>
    <t xml:space="preserve">YINDY ZULIMAR CETINA SATIVA (VICTIMA DIRECTA)
</t>
  </si>
  <si>
    <t>15 DE ENERO DE 2018</t>
  </si>
  <si>
    <t>17 DE SEPTIEMBRE DE 2019</t>
  </si>
  <si>
    <t>25 DE NOVIEMBRE DE 2019</t>
  </si>
  <si>
    <t>Responsabilidad Civil Profesional</t>
  </si>
  <si>
    <t xml:space="preserve">Daño Moral </t>
  </si>
  <si>
    <t xml:space="preserve">Daño Emergente </t>
  </si>
  <si>
    <t xml:space="preserve">Lucro Cesante </t>
  </si>
  <si>
    <t>900.210.981-6</t>
  </si>
  <si>
    <t>04 de febrero de 2022</t>
  </si>
  <si>
    <t>07 de marzo de 2024</t>
  </si>
  <si>
    <t>022309796/0</t>
  </si>
  <si>
    <t>Juzgado 02 Civil del Circuito de Bogotá.</t>
  </si>
  <si>
    <t xml:space="preserve">La señora Yindy Zulimar Cetina Sativa como consecuencia de un dolor abdominal de cuatro días de evolución, asistió a los servicios de urgencia del Hospital Méderi, del Barrio Unidos de Bogotá D.C., el 15 de enero de 2018 en donde fue atendida y valorada por cirugía general quien, para dicha calenda, no le encontró signos de irritación peritoneal y conforme a ello, se dejó en observación con orden de medicamentos en donde es dada de alta el mismo día. 
Al 18 de enero de 2018 la paciente re consulta ante los servicios de urgencia por persistencia de la sintomatología ante el mismo centro Hospitalario, asociado a su vez a diarrea de un día de evolución  y, ante el examen físico y la sintomatología presentada, el grupo médico considera que ésta atravesando cuadro de gastroenteritis de presunto origen infeccioso, el cual es manejado nuevamente con medicamentos y exámenes de laboratorio, dándola de alta para el mismo día. 
Al 23 de enero de 2018 la paciente nuevamente re consulta por persistencia de sintomatología, la ingresan a observación y le realizan exámenes paraclínicos que muestran leucocitosis de 23,500 y PCR elevada, es valorada nuevamente por cirugía general donde le es realizado un TAC abdominal por sospecha de plastrón apendicular, no obstante, dicho examen mostró presencia de sangre en abdomen, para lo cual es llevada a cirugía de forma inmediata, en la cual se halló apéndice perforada, plastrón apendicular abscedado con erosión de sigmoides que fueron corregidos, constituyéndose, según la demandante, en una negligencia médica por falla en el diagnóstico inicial o diagnostico tardío. Sumando al hecho de que la paciente tuvo que ser intervenida en tres ocasiones más durante un lapso de 9 meses como consecuencia de la deficiente e indebida atención médica, que conllevó a ella y a sus familiares a sufrir perjucios de orden patrimonial y extrapatrimonial. </t>
  </si>
  <si>
    <t>HOSPITAL UNIVERSITARIO MAYOR MÉDERI - CORPORACIÓN JUAN CIUDAD</t>
  </si>
  <si>
    <t>Corporación Hospitalaria Juan Ciudad</t>
  </si>
  <si>
    <t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t>
  </si>
  <si>
    <t>08 de febrero de 2024</t>
  </si>
  <si>
    <t>APJ32230 - Stro instrumental</t>
  </si>
  <si>
    <t>Rc profesional</t>
  </si>
  <si>
    <t>01/08/2018 - 04/08/2019</t>
  </si>
  <si>
    <t>x</t>
  </si>
  <si>
    <t>Stro por fuera de la vigencia de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</si>
</sst>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1" xfId="0" applyBorder="1" applyAlignment="1">
      <alignment horizontal="left" vertical="top"/>
    </xf>
    <xf numFmtId="9" fontId="0" fillId="0" borderId="2" xfId="0" applyNumberFormat="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fc4810c17523101/Escritorio/GHA/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7" zoomScaleNormal="77"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136</v>
      </c>
      <c r="C2" s="51"/>
    </row>
    <row r="3" spans="1:3" x14ac:dyDescent="0.25">
      <c r="A3" s="5" t="s">
        <v>0</v>
      </c>
      <c r="B3" s="52" t="s">
        <v>149</v>
      </c>
      <c r="C3" s="53"/>
    </row>
    <row r="4" spans="1:3" x14ac:dyDescent="0.25">
      <c r="A4" s="5" t="s">
        <v>109</v>
      </c>
      <c r="B4" s="52" t="s">
        <v>151</v>
      </c>
      <c r="C4" s="53"/>
    </row>
    <row r="5" spans="1:3" ht="14.45" customHeight="1" x14ac:dyDescent="0.25">
      <c r="A5" s="5" t="s">
        <v>1</v>
      </c>
      <c r="B5" s="54" t="s">
        <v>153</v>
      </c>
      <c r="C5" s="53"/>
    </row>
    <row r="6" spans="1:3" x14ac:dyDescent="0.25">
      <c r="A6" s="5" t="s">
        <v>110</v>
      </c>
      <c r="B6" s="36" t="s">
        <v>134</v>
      </c>
      <c r="C6" s="36"/>
    </row>
    <row r="7" spans="1:3" x14ac:dyDescent="0.25">
      <c r="A7" s="5" t="s">
        <v>2</v>
      </c>
      <c r="B7" s="38" t="s">
        <v>137</v>
      </c>
      <c r="C7" s="36"/>
    </row>
    <row r="8" spans="1:3" x14ac:dyDescent="0.25">
      <c r="A8" s="5" t="s">
        <v>3</v>
      </c>
      <c r="B8" s="38" t="s">
        <v>138</v>
      </c>
      <c r="C8" s="38"/>
    </row>
    <row r="9" spans="1:3" x14ac:dyDescent="0.25">
      <c r="A9" s="5" t="s">
        <v>4</v>
      </c>
      <c r="B9" s="38" t="s">
        <v>139</v>
      </c>
      <c r="C9" s="38"/>
    </row>
    <row r="10" spans="1:3" x14ac:dyDescent="0.25">
      <c r="A10" s="5" t="s">
        <v>5</v>
      </c>
      <c r="B10" s="38" t="s">
        <v>140</v>
      </c>
      <c r="C10" s="38"/>
    </row>
    <row r="11" spans="1:3" ht="23.25" customHeight="1" x14ac:dyDescent="0.25">
      <c r="A11" s="5" t="s">
        <v>27</v>
      </c>
      <c r="B11" s="47" t="s">
        <v>141</v>
      </c>
      <c r="C11" s="48"/>
    </row>
    <row r="12" spans="1:3" x14ac:dyDescent="0.25">
      <c r="A12" s="37" t="s">
        <v>120</v>
      </c>
      <c r="B12" s="38" t="s">
        <v>150</v>
      </c>
      <c r="C12" s="36"/>
    </row>
    <row r="13" spans="1:3" ht="30" customHeight="1" x14ac:dyDescent="0.25">
      <c r="A13" s="37"/>
      <c r="B13" s="36"/>
      <c r="C13" s="36"/>
    </row>
    <row r="14" spans="1:3" ht="73.5" customHeight="1" x14ac:dyDescent="0.25">
      <c r="A14" s="37"/>
      <c r="B14" s="36"/>
      <c r="C14" s="36"/>
    </row>
    <row r="15" spans="1:3" ht="30" x14ac:dyDescent="0.25">
      <c r="A15" s="5" t="s">
        <v>46</v>
      </c>
      <c r="B15" s="41">
        <f>SUM(C17,C18,C20,C21,C23)</f>
        <v>415281260</v>
      </c>
      <c r="C15" s="42"/>
    </row>
    <row r="16" spans="1:3" ht="33.75" customHeight="1" x14ac:dyDescent="0.25">
      <c r="A16" s="43" t="s">
        <v>47</v>
      </c>
      <c r="B16" s="44" t="s">
        <v>48</v>
      </c>
      <c r="C16" s="44"/>
    </row>
    <row r="17" spans="1:3" ht="14.45" customHeight="1" x14ac:dyDescent="0.25">
      <c r="A17" s="43"/>
      <c r="B17" s="11" t="s">
        <v>144</v>
      </c>
      <c r="C17" s="6">
        <v>0</v>
      </c>
    </row>
    <row r="18" spans="1:3" ht="14.45" customHeight="1" x14ac:dyDescent="0.25">
      <c r="A18" s="43"/>
      <c r="B18" s="11" t="s">
        <v>143</v>
      </c>
      <c r="C18" s="6">
        <v>6444560</v>
      </c>
    </row>
    <row r="19" spans="1:3" x14ac:dyDescent="0.25">
      <c r="A19" s="43"/>
      <c r="B19" s="45" t="s">
        <v>51</v>
      </c>
      <c r="C19" s="46"/>
    </row>
    <row r="20" spans="1:3" x14ac:dyDescent="0.25">
      <c r="A20" s="43"/>
      <c r="B20" s="11" t="s">
        <v>142</v>
      </c>
      <c r="C20" s="6">
        <v>408836700</v>
      </c>
    </row>
    <row r="21" spans="1:3" x14ac:dyDescent="0.25">
      <c r="A21" s="43"/>
      <c r="B21" s="11"/>
      <c r="C21" s="6"/>
    </row>
    <row r="22" spans="1:3" x14ac:dyDescent="0.25">
      <c r="A22" s="43"/>
      <c r="B22" s="45" t="s">
        <v>108</v>
      </c>
      <c r="C22" s="46"/>
    </row>
    <row r="23" spans="1:3" x14ac:dyDescent="0.25">
      <c r="A23" s="43"/>
      <c r="B23" s="11"/>
      <c r="C23" s="16"/>
    </row>
    <row r="24" spans="1:3" x14ac:dyDescent="0.25">
      <c r="A24" s="5" t="s">
        <v>6</v>
      </c>
      <c r="B24" s="36" t="s">
        <v>152</v>
      </c>
      <c r="C24" s="36"/>
    </row>
    <row r="25" spans="1:3" x14ac:dyDescent="0.25">
      <c r="A25" s="5" t="s">
        <v>7</v>
      </c>
      <c r="B25" s="36" t="s">
        <v>145</v>
      </c>
      <c r="C25" s="36"/>
    </row>
    <row r="26" spans="1:3" x14ac:dyDescent="0.25">
      <c r="A26" s="5" t="s">
        <v>8</v>
      </c>
      <c r="B26" s="36" t="s">
        <v>148</v>
      </c>
      <c r="C26" s="36"/>
    </row>
    <row r="27" spans="1:3" x14ac:dyDescent="0.25">
      <c r="A27" s="5" t="s">
        <v>42</v>
      </c>
      <c r="B27" s="39" t="s">
        <v>146</v>
      </c>
      <c r="C27" s="40"/>
    </row>
    <row r="28" spans="1:3" x14ac:dyDescent="0.25">
      <c r="A28" s="5" t="s">
        <v>9</v>
      </c>
      <c r="B28" s="35" t="s">
        <v>154</v>
      </c>
      <c r="C28" s="35"/>
    </row>
    <row r="29" spans="1:3" x14ac:dyDescent="0.25">
      <c r="A29" s="5" t="s">
        <v>10</v>
      </c>
      <c r="B29" s="36" t="s">
        <v>147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70" zoomScaleNormal="70" workbookViewId="0">
      <selection activeCell="C40" sqref="C40"/>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155</v>
      </c>
      <c r="C2" s="67"/>
    </row>
    <row r="3" spans="1:3" x14ac:dyDescent="0.25">
      <c r="A3" s="5" t="s">
        <v>11</v>
      </c>
      <c r="B3" s="36" t="str">
        <f>'GENERALES NOTA 322'!B2:C2</f>
        <v>11001310300220210035300</v>
      </c>
      <c r="C3" s="36"/>
    </row>
    <row r="4" spans="1:3" x14ac:dyDescent="0.25">
      <c r="A4" s="5" t="s">
        <v>0</v>
      </c>
      <c r="B4" s="36" t="str">
        <f>'GENERALES NOTA 322'!B3:C3</f>
        <v>Juzgado 02 Civil del Circuito de Bogotá.</v>
      </c>
      <c r="C4" s="36"/>
    </row>
    <row r="5" spans="1:3" x14ac:dyDescent="0.25">
      <c r="A5" s="5" t="s">
        <v>109</v>
      </c>
      <c r="B5" s="36" t="str">
        <f>'GENERALES NOTA 322'!B4:C4</f>
        <v>HOSPITAL UNIVERSITARIO MAYOR MÉDERI - CORPORACIÓN JUAN CIUDAD</v>
      </c>
      <c r="C5" s="36"/>
    </row>
    <row r="6" spans="1:3" x14ac:dyDescent="0.25">
      <c r="A6" s="5" t="s">
        <v>1</v>
      </c>
      <c r="B6" s="36"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6"/>
    </row>
    <row r="7" spans="1:3" x14ac:dyDescent="0.25">
      <c r="A7" s="5" t="s">
        <v>110</v>
      </c>
      <c r="B7" s="36" t="str">
        <f>'GENERALES NOTA 322'!B6:C6</f>
        <v>LLAMADA EN GARANTIA</v>
      </c>
      <c r="C7" s="36"/>
    </row>
    <row r="8" spans="1:3" x14ac:dyDescent="0.25">
      <c r="A8" s="13" t="s">
        <v>26</v>
      </c>
      <c r="B8" s="36">
        <v>22309796</v>
      </c>
      <c r="C8" s="36"/>
    </row>
    <row r="9" spans="1:3" x14ac:dyDescent="0.25">
      <c r="A9" s="13" t="s">
        <v>27</v>
      </c>
      <c r="B9" s="36" t="s">
        <v>156</v>
      </c>
      <c r="C9" s="36"/>
    </row>
    <row r="10" spans="1:3" x14ac:dyDescent="0.25">
      <c r="A10" s="13" t="s">
        <v>77</v>
      </c>
      <c r="B10" s="39">
        <v>3000000000</v>
      </c>
      <c r="C10" s="90"/>
    </row>
    <row r="11" spans="1:3" x14ac:dyDescent="0.25">
      <c r="A11" s="13" t="s">
        <v>116</v>
      </c>
      <c r="B11" s="91">
        <v>0.1</v>
      </c>
      <c r="C11" s="40"/>
    </row>
    <row r="12" spans="1:3" x14ac:dyDescent="0.25">
      <c r="A12" s="13" t="s">
        <v>60</v>
      </c>
      <c r="B12" s="52" t="s">
        <v>69</v>
      </c>
      <c r="C12" s="53"/>
    </row>
    <row r="13" spans="1:3" x14ac:dyDescent="0.25">
      <c r="A13" s="13" t="s">
        <v>28</v>
      </c>
      <c r="B13" s="36" t="s">
        <v>157</v>
      </c>
      <c r="C13" s="36"/>
    </row>
    <row r="14" spans="1:3" x14ac:dyDescent="0.25">
      <c r="A14" s="13" t="s">
        <v>29</v>
      </c>
      <c r="B14" s="36" t="s">
        <v>33</v>
      </c>
      <c r="C14" s="36"/>
    </row>
    <row r="15" spans="1:3" x14ac:dyDescent="0.25">
      <c r="A15" s="13" t="s">
        <v>30</v>
      </c>
      <c r="B15" s="36" t="s">
        <v>32</v>
      </c>
      <c r="C15" s="36"/>
    </row>
    <row r="16" spans="1:3" x14ac:dyDescent="0.25">
      <c r="A16" s="63" t="s">
        <v>31</v>
      </c>
      <c r="B16" s="36" t="s">
        <v>74</v>
      </c>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t="s">
        <v>33</v>
      </c>
      <c r="C21" s="36"/>
    </row>
    <row r="22" spans="1:3" x14ac:dyDescent="0.25">
      <c r="A22" s="13" t="s">
        <v>61</v>
      </c>
      <c r="B22" s="52"/>
      <c r="C22" s="53"/>
    </row>
    <row r="23" spans="1:3" x14ac:dyDescent="0.25">
      <c r="A23" s="13" t="s">
        <v>16</v>
      </c>
      <c r="B23" s="36" t="s">
        <v>23</v>
      </c>
      <c r="C23" s="36"/>
    </row>
    <row r="24" spans="1:3" x14ac:dyDescent="0.25">
      <c r="A24" s="13" t="s">
        <v>75</v>
      </c>
      <c r="B24" s="36" t="s">
        <v>33</v>
      </c>
      <c r="C24" s="36"/>
    </row>
    <row r="25" spans="1:3" x14ac:dyDescent="0.25">
      <c r="A25" s="13" t="s">
        <v>38</v>
      </c>
      <c r="B25" s="36"/>
      <c r="C25" s="36"/>
    </row>
    <row r="26" spans="1:3" x14ac:dyDescent="0.25">
      <c r="A26" s="12" t="s">
        <v>76</v>
      </c>
      <c r="B26" s="36" t="s">
        <v>33</v>
      </c>
      <c r="C26" s="36"/>
    </row>
    <row r="27" spans="1:3" x14ac:dyDescent="0.25">
      <c r="A27" s="62" t="s">
        <v>64</v>
      </c>
      <c r="B27" s="62"/>
      <c r="C27" s="62"/>
    </row>
    <row r="28" spans="1:3" ht="14.45" customHeight="1" x14ac:dyDescent="0.25">
      <c r="A28" s="57" t="s">
        <v>37</v>
      </c>
      <c r="B28" s="58"/>
      <c r="C28" s="31" t="s">
        <v>158</v>
      </c>
    </row>
    <row r="29" spans="1:3" ht="14.45" customHeight="1" x14ac:dyDescent="0.25">
      <c r="A29" s="59" t="s">
        <v>36</v>
      </c>
      <c r="B29" s="60"/>
      <c r="C29" s="31" t="s">
        <v>158</v>
      </c>
    </row>
    <row r="30" spans="1:3" ht="14.45" customHeight="1" x14ac:dyDescent="0.25">
      <c r="A30" s="59" t="s">
        <v>35</v>
      </c>
      <c r="B30" s="60"/>
      <c r="C30" s="32" t="s">
        <v>158</v>
      </c>
    </row>
    <row r="31" spans="1:3" ht="14.45" customHeight="1" x14ac:dyDescent="0.25">
      <c r="A31" s="59" t="s">
        <v>13</v>
      </c>
      <c r="B31" s="60"/>
      <c r="C31" s="31" t="s">
        <v>158</v>
      </c>
    </row>
    <row r="32" spans="1:3" x14ac:dyDescent="0.25">
      <c r="A32" s="59" t="s">
        <v>14</v>
      </c>
      <c r="B32" s="60"/>
      <c r="C32" s="31"/>
    </row>
    <row r="33" spans="1:3" ht="14.45" customHeight="1" x14ac:dyDescent="0.25">
      <c r="A33" s="59" t="s">
        <v>34</v>
      </c>
      <c r="B33" s="60"/>
      <c r="C33" s="31" t="s">
        <v>158</v>
      </c>
    </row>
    <row r="34" spans="1:3" ht="14.45" customHeight="1" x14ac:dyDescent="0.25">
      <c r="A34" s="59" t="s">
        <v>94</v>
      </c>
      <c r="B34" s="60"/>
      <c r="C34" s="33"/>
    </row>
    <row r="35" spans="1:3" x14ac:dyDescent="0.25">
      <c r="A35" s="57" t="s">
        <v>106</v>
      </c>
      <c r="B35" s="58"/>
      <c r="C35" s="34" t="s">
        <v>159</v>
      </c>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7" sqref="C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2" t="str">
        <f>'[2]AUTOS NOTA 321'!B2:C2</f>
        <v xml:space="preserve">SINIESTRO   LEGIS </v>
      </c>
      <c r="C2" s="73"/>
    </row>
    <row r="3" spans="1:6" x14ac:dyDescent="0.25">
      <c r="A3" s="21" t="s">
        <v>11</v>
      </c>
      <c r="B3" s="74" t="str">
        <f>'GENERALES NOTA 322'!B2:C2</f>
        <v>11001310300220210035300</v>
      </c>
      <c r="C3" s="74"/>
    </row>
    <row r="4" spans="1:6" x14ac:dyDescent="0.25">
      <c r="A4" s="21" t="s">
        <v>0</v>
      </c>
      <c r="B4" s="74" t="str">
        <f>'GENERALES NOTA 322'!B3:C3</f>
        <v>Juzgado 02 Civil del Circuito de Bogotá.</v>
      </c>
      <c r="C4" s="74"/>
    </row>
    <row r="5" spans="1:6" x14ac:dyDescent="0.25">
      <c r="A5" s="21" t="s">
        <v>109</v>
      </c>
      <c r="B5" s="74" t="str">
        <f>'GENERALES NOTA 322'!B4:C4</f>
        <v>HOSPITAL UNIVERSITARIO MAYOR MÉDERI - CORPORACIÓN JUAN CIUDAD</v>
      </c>
      <c r="C5" s="74"/>
    </row>
    <row r="6" spans="1:6" ht="14.45" customHeight="1" x14ac:dyDescent="0.25">
      <c r="A6" s="21" t="s">
        <v>1</v>
      </c>
      <c r="B6" s="74"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74"/>
    </row>
    <row r="7" spans="1:6" x14ac:dyDescent="0.25">
      <c r="A7" s="21" t="s">
        <v>110</v>
      </c>
      <c r="B7" s="74" t="str">
        <f>'GENERALES NOTA 322'!B6:C6</f>
        <v>LLAMADA EN GARANTIA</v>
      </c>
      <c r="C7" s="74"/>
    </row>
    <row r="8" spans="1:6" ht="30" x14ac:dyDescent="0.25">
      <c r="A8" s="21" t="s">
        <v>46</v>
      </c>
      <c r="B8" s="68">
        <f>'GENERALES NOTA 322'!B15:C15</f>
        <v>415281260</v>
      </c>
      <c r="C8" s="69"/>
    </row>
    <row r="9" spans="1:6" x14ac:dyDescent="0.25">
      <c r="A9" s="75" t="s">
        <v>47</v>
      </c>
      <c r="B9" s="76" t="s">
        <v>48</v>
      </c>
      <c r="C9" s="77"/>
    </row>
    <row r="10" spans="1:6" x14ac:dyDescent="0.25">
      <c r="A10" s="75"/>
      <c r="B10" s="22" t="s">
        <v>49</v>
      </c>
      <c r="C10" s="19">
        <f>'GENERALES NOTA 322'!C17</f>
        <v>0</v>
      </c>
    </row>
    <row r="11" spans="1:6" x14ac:dyDescent="0.25">
      <c r="A11" s="75"/>
      <c r="B11" s="22" t="s">
        <v>50</v>
      </c>
      <c r="C11" s="19">
        <f>'GENERALES NOTA 322'!C18</f>
        <v>6444560</v>
      </c>
    </row>
    <row r="12" spans="1:6" x14ac:dyDescent="0.25">
      <c r="A12" s="75"/>
      <c r="B12" s="76"/>
      <c r="C12" s="77"/>
    </row>
    <row r="13" spans="1:6" x14ac:dyDescent="0.25">
      <c r="A13" s="75"/>
      <c r="B13" s="22" t="s">
        <v>112</v>
      </c>
      <c r="C13" s="24"/>
    </row>
    <row r="14" spans="1:6" x14ac:dyDescent="0.25">
      <c r="A14" s="75"/>
      <c r="B14" s="22" t="s">
        <v>113</v>
      </c>
      <c r="C14" s="24"/>
      <c r="E14" t="s">
        <v>59</v>
      </c>
      <c r="F14" s="17">
        <v>0.7</v>
      </c>
    </row>
    <row r="15" spans="1:6" x14ac:dyDescent="0.25">
      <c r="A15" s="23" t="s">
        <v>44</v>
      </c>
      <c r="B15" s="72" t="s">
        <v>128</v>
      </c>
      <c r="C15" s="73"/>
    </row>
    <row r="16" spans="1:6" ht="15" customHeight="1" x14ac:dyDescent="0.25">
      <c r="A16" s="21" t="s">
        <v>45</v>
      </c>
      <c r="B16" s="70"/>
      <c r="C16" s="71"/>
    </row>
    <row r="17" spans="1:3" ht="28.5" customHeight="1" x14ac:dyDescent="0.25">
      <c r="A17" s="14" t="s">
        <v>52</v>
      </c>
      <c r="B17" s="80">
        <f>((C19+C20+C22+C23)-C26)*C25*C27</f>
        <v>100000000</v>
      </c>
      <c r="C17" s="80"/>
    </row>
    <row r="18" spans="1:3" x14ac:dyDescent="0.25">
      <c r="A18" s="23" t="s">
        <v>53</v>
      </c>
      <c r="B18" s="78" t="s">
        <v>48</v>
      </c>
      <c r="C18" s="79"/>
    </row>
    <row r="19" spans="1:3" x14ac:dyDescent="0.25">
      <c r="A19" s="86"/>
      <c r="B19" s="22" t="s">
        <v>49</v>
      </c>
      <c r="C19" s="19">
        <v>100000000</v>
      </c>
    </row>
    <row r="20" spans="1:3" x14ac:dyDescent="0.25">
      <c r="A20" s="87"/>
      <c r="B20" s="22" t="s">
        <v>50</v>
      </c>
      <c r="C20" s="19">
        <v>0</v>
      </c>
    </row>
    <row r="21" spans="1:3" x14ac:dyDescent="0.25">
      <c r="A21" s="87"/>
      <c r="B21" s="76" t="s">
        <v>51</v>
      </c>
      <c r="C21" s="77"/>
    </row>
    <row r="22" spans="1:3" x14ac:dyDescent="0.25">
      <c r="A22" s="87"/>
      <c r="B22" s="22" t="s">
        <v>112</v>
      </c>
      <c r="C22" s="19">
        <v>0</v>
      </c>
    </row>
    <row r="23" spans="1:3" ht="45" x14ac:dyDescent="0.25">
      <c r="A23" s="87"/>
      <c r="B23" s="22" t="s">
        <v>114</v>
      </c>
      <c r="C23" s="19">
        <v>0</v>
      </c>
    </row>
    <row r="24" spans="1:3" x14ac:dyDescent="0.25">
      <c r="A24" s="87"/>
      <c r="B24" s="76" t="s">
        <v>115</v>
      </c>
      <c r="C24" s="77"/>
    </row>
    <row r="25" spans="1:3" x14ac:dyDescent="0.25">
      <c r="A25" s="25"/>
      <c r="B25" s="22" t="s">
        <v>127</v>
      </c>
      <c r="C25" s="26">
        <v>1</v>
      </c>
    </row>
    <row r="26" spans="1:3" x14ac:dyDescent="0.25">
      <c r="A26" s="27"/>
      <c r="B26" s="22" t="s">
        <v>116</v>
      </c>
      <c r="C26" s="28">
        <v>0</v>
      </c>
    </row>
    <row r="27" spans="1:3" x14ac:dyDescent="0.25">
      <c r="A27" s="27"/>
      <c r="B27" s="22" t="s">
        <v>135</v>
      </c>
      <c r="C27" s="26">
        <v>1</v>
      </c>
    </row>
    <row r="28" spans="1:3" x14ac:dyDescent="0.25">
      <c r="A28" s="18" t="s">
        <v>107</v>
      </c>
      <c r="B28" s="80">
        <f>IFERROR(B17*(VLOOKUP(B15,Hoja2!$G$1:$H$6,2,0)),16666)</f>
        <v>70000000</v>
      </c>
      <c r="C28" s="80"/>
    </row>
    <row r="29" spans="1:3" ht="30" x14ac:dyDescent="0.25">
      <c r="A29" s="21" t="s">
        <v>54</v>
      </c>
      <c r="B29" s="81"/>
      <c r="C29" s="82"/>
    </row>
    <row r="30" spans="1:3" ht="30" x14ac:dyDescent="0.25">
      <c r="A30" s="21" t="s">
        <v>55</v>
      </c>
      <c r="B30" s="83"/>
      <c r="C30" s="84"/>
    </row>
    <row r="31" spans="1:3" ht="18.75" x14ac:dyDescent="0.25">
      <c r="A31" s="29" t="s">
        <v>117</v>
      </c>
      <c r="B31" s="29"/>
      <c r="C31" s="29"/>
    </row>
    <row r="32" spans="1:3" x14ac:dyDescent="0.25">
      <c r="A32" s="30" t="s">
        <v>118</v>
      </c>
      <c r="B32" s="85"/>
      <c r="C32" s="85"/>
    </row>
    <row r="33" spans="1:3" x14ac:dyDescent="0.25">
      <c r="A33" s="30" t="s">
        <v>119</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11001310300220210035300</v>
      </c>
      <c r="C3" s="36"/>
    </row>
    <row r="4" spans="1:3" x14ac:dyDescent="0.25">
      <c r="A4" s="5" t="s">
        <v>0</v>
      </c>
      <c r="B4" s="36" t="str">
        <f>'GENERALES NOTA 322'!B3:C3</f>
        <v>Juzgado 02 Civil del Circuito de Bogotá.</v>
      </c>
      <c r="C4" s="36"/>
    </row>
    <row r="5" spans="1:3" ht="29.1" customHeight="1" x14ac:dyDescent="0.25">
      <c r="A5" s="5" t="s">
        <v>109</v>
      </c>
      <c r="B5" s="36" t="str">
        <f>'GENERALES NOTA 322'!B4:C4</f>
        <v>HOSPITAL UNIVERSITARIO MAYOR MÉDERI - CORPORACIÓN JUAN CIUDAD</v>
      </c>
      <c r="C5" s="36"/>
    </row>
    <row r="6" spans="1:3" x14ac:dyDescent="0.25">
      <c r="A6" s="5" t="s">
        <v>1</v>
      </c>
      <c r="B6" s="36"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8"/>
      <c r="C9" s="88"/>
    </row>
    <row r="10" spans="1:3" x14ac:dyDescent="0.25">
      <c r="A10" s="15" t="s">
        <v>122</v>
      </c>
      <c r="B10" s="36"/>
      <c r="C10" s="36"/>
    </row>
    <row r="11" spans="1:3" ht="30" x14ac:dyDescent="0.25">
      <c r="A11" s="15" t="s">
        <v>123</v>
      </c>
      <c r="B11" s="89"/>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DIAZ MONTENEGRO, MARIA TATIANA (ALLIANZ COLOMBIA)</cp:lastModifiedBy>
  <dcterms:created xsi:type="dcterms:W3CDTF">2020-12-07T14:41:17Z</dcterms:created>
  <dcterms:modified xsi:type="dcterms:W3CDTF">2024-02-13T20:43:09Z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2024-02-13T20:43:09Z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1b7a8193-dc1e-4466-a194-9bcffb0e8315</vt:lpwstr>
  </property>
  <property fmtid="{D5CDD505-2E9C-101B-9397-08002B2CF9AE}" pid="29" name="MSIP_Label_863bc15e-e7bf-41c1-bdb3-03882d8a2e2c_ContentBits">
    <vt:lpwstr>1</vt:lpwstr>
  </property>
</Properties>
</file>