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6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4" i="1"/>
  <c r="E103" i="1"/>
  <c r="C36" i="1" l="1"/>
  <c r="C37" i="1" s="1"/>
  <c r="G105" i="1" l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51" i="1"/>
  <c r="E52" i="1"/>
  <c r="E53" i="1"/>
  <c r="E54" i="1"/>
  <c r="E55" i="1"/>
  <c r="E56" i="1"/>
  <c r="E57" i="1"/>
  <c r="E58" i="1"/>
  <c r="E59" i="1"/>
  <c r="E60" i="1"/>
  <c r="E61" i="1"/>
  <c r="E50" i="1"/>
  <c r="E48" i="1"/>
  <c r="B43" i="1" l="1"/>
  <c r="F43" i="1" s="1"/>
  <c r="A44" i="1" l="1"/>
  <c r="B44" i="1" s="1"/>
  <c r="F44" i="1" s="1"/>
  <c r="D43" i="1"/>
  <c r="E43" i="1" s="1"/>
  <c r="G43" i="1" l="1"/>
  <c r="A45" i="1"/>
  <c r="B45" i="1" s="1"/>
  <c r="F45" i="1" s="1"/>
  <c r="D44" i="1"/>
  <c r="E44" i="1" s="1"/>
  <c r="G44" i="1" s="1"/>
  <c r="A46" i="1" l="1"/>
  <c r="B46" i="1" s="1"/>
  <c r="F46" i="1" s="1"/>
  <c r="D45" i="1"/>
  <c r="E45" i="1" s="1"/>
  <c r="G45" i="1" l="1"/>
  <c r="A47" i="1"/>
  <c r="B47" i="1" s="1"/>
  <c r="F47" i="1" s="1"/>
  <c r="D46" i="1"/>
  <c r="E46" i="1" s="1"/>
  <c r="G46" i="1" l="1"/>
  <c r="A48" i="1"/>
  <c r="B48" i="1" s="1"/>
  <c r="F48" i="1" s="1"/>
  <c r="D47" i="1"/>
  <c r="E47" i="1" s="1"/>
  <c r="G47" i="1" l="1"/>
  <c r="G48" i="1"/>
  <c r="A49" i="1"/>
  <c r="B49" i="1" s="1"/>
  <c r="F49" i="1" s="1"/>
  <c r="A50" i="1" l="1"/>
  <c r="B50" i="1" s="1"/>
  <c r="D49" i="1"/>
  <c r="E49" i="1" s="1"/>
  <c r="E106" i="1" s="1"/>
  <c r="A51" i="1" l="1"/>
  <c r="B51" i="1" s="1"/>
  <c r="F51" i="1" s="1"/>
  <c r="G51" i="1" s="1"/>
  <c r="F50" i="1"/>
  <c r="G50" i="1" s="1"/>
  <c r="G49" i="1"/>
  <c r="A52" i="1" l="1"/>
  <c r="B52" i="1" s="1"/>
  <c r="F52" i="1" s="1"/>
  <c r="G52" i="1" s="1"/>
  <c r="A53" i="1" l="1"/>
  <c r="B53" i="1" s="1"/>
  <c r="F53" i="1" s="1"/>
  <c r="G53" i="1" s="1"/>
  <c r="A54" i="1" l="1"/>
  <c r="B54" i="1" s="1"/>
  <c r="F54" i="1" s="1"/>
  <c r="G54" i="1" s="1"/>
  <c r="A55" i="1" l="1"/>
  <c r="B55" i="1" s="1"/>
  <c r="F55" i="1" s="1"/>
  <c r="G55" i="1" s="1"/>
  <c r="A56" i="1" l="1"/>
  <c r="B56" i="1" s="1"/>
  <c r="F56" i="1" s="1"/>
  <c r="G56" i="1" s="1"/>
  <c r="A57" i="1" l="1"/>
  <c r="B57" i="1" s="1"/>
  <c r="F57" i="1" s="1"/>
  <c r="G57" i="1" s="1"/>
  <c r="A58" i="1" l="1"/>
  <c r="B58" i="1" s="1"/>
  <c r="F58" i="1" s="1"/>
  <c r="G58" i="1" s="1"/>
  <c r="A59" i="1" l="1"/>
  <c r="B59" i="1" s="1"/>
  <c r="F59" i="1" s="1"/>
  <c r="G59" i="1" s="1"/>
  <c r="A60" i="1" l="1"/>
  <c r="B60" i="1" s="1"/>
  <c r="F60" i="1" s="1"/>
  <c r="G60" i="1" s="1"/>
  <c r="A61" i="1"/>
  <c r="B61" i="1" s="1"/>
  <c r="A62" i="1" l="1"/>
  <c r="B62" i="1" s="1"/>
  <c r="F62" i="1" s="1"/>
  <c r="G62" i="1" s="1"/>
  <c r="F61" i="1"/>
  <c r="G61" i="1" s="1"/>
  <c r="A63" i="1" l="1"/>
  <c r="B63" i="1" s="1"/>
  <c r="F63" i="1" s="1"/>
  <c r="G63" i="1" s="1"/>
  <c r="A64" i="1" l="1"/>
  <c r="B64" i="1" s="1"/>
  <c r="F64" i="1" s="1"/>
  <c r="G64" i="1" s="1"/>
  <c r="A65" i="1" l="1"/>
  <c r="B65" i="1" s="1"/>
  <c r="F65" i="1" s="1"/>
  <c r="G65" i="1" s="1"/>
  <c r="A66" i="1" l="1"/>
  <c r="B66" i="1" s="1"/>
  <c r="F66" i="1" s="1"/>
  <c r="G66" i="1" s="1"/>
  <c r="A67" i="1" l="1"/>
  <c r="B67" i="1" s="1"/>
  <c r="F67" i="1" s="1"/>
  <c r="G67" i="1" s="1"/>
  <c r="A68" i="1" l="1"/>
  <c r="B68" i="1" s="1"/>
  <c r="F68" i="1" s="1"/>
  <c r="G68" i="1" s="1"/>
  <c r="A69" i="1" l="1"/>
  <c r="B69" i="1" s="1"/>
  <c r="F69" i="1" s="1"/>
  <c r="G69" i="1" s="1"/>
  <c r="A70" i="1" l="1"/>
  <c r="B70" i="1" s="1"/>
  <c r="F70" i="1" s="1"/>
  <c r="G70" i="1" s="1"/>
  <c r="A71" i="1" l="1"/>
  <c r="B71" i="1" s="1"/>
  <c r="F71" i="1" s="1"/>
  <c r="G71" i="1" s="1"/>
  <c r="A72" i="1" l="1"/>
  <c r="B72" i="1" s="1"/>
  <c r="F72" i="1" s="1"/>
  <c r="G72" i="1" s="1"/>
  <c r="A73" i="1" l="1"/>
  <c r="B73" i="1" s="1"/>
  <c r="F73" i="1" s="1"/>
  <c r="G73" i="1" s="1"/>
  <c r="A74" i="1" l="1"/>
  <c r="B74" i="1" s="1"/>
  <c r="F74" i="1" s="1"/>
  <c r="G74" i="1" s="1"/>
  <c r="A75" i="1" l="1"/>
  <c r="B75" i="1" s="1"/>
  <c r="F75" i="1" s="1"/>
  <c r="G75" i="1" s="1"/>
  <c r="A76" i="1" l="1"/>
  <c r="B76" i="1" s="1"/>
  <c r="F76" i="1" s="1"/>
  <c r="G76" i="1" s="1"/>
  <c r="A77" i="1" l="1"/>
  <c r="B77" i="1" s="1"/>
  <c r="F77" i="1" s="1"/>
  <c r="G77" i="1" s="1"/>
  <c r="A78" i="1" l="1"/>
  <c r="B78" i="1" s="1"/>
  <c r="F78" i="1" s="1"/>
  <c r="G78" i="1" s="1"/>
  <c r="A79" i="1" l="1"/>
  <c r="B79" i="1" s="1"/>
  <c r="F79" i="1" s="1"/>
  <c r="G79" i="1" s="1"/>
  <c r="A80" i="1" l="1"/>
  <c r="B80" i="1" s="1"/>
  <c r="F80" i="1" s="1"/>
  <c r="G80" i="1" s="1"/>
  <c r="A81" i="1" l="1"/>
  <c r="B81" i="1" s="1"/>
  <c r="F81" i="1" s="1"/>
  <c r="G81" i="1" s="1"/>
  <c r="A82" i="1"/>
  <c r="B82" i="1" s="1"/>
  <c r="F82" i="1" s="1"/>
  <c r="A83" i="1" l="1"/>
  <c r="B83" i="1" s="1"/>
  <c r="F83" i="1" s="1"/>
  <c r="G82" i="1"/>
  <c r="G83" i="1" l="1"/>
  <c r="A84" i="1"/>
  <c r="B84" i="1" s="1"/>
  <c r="F84" i="1" s="1"/>
  <c r="G84" i="1" l="1"/>
  <c r="A85" i="1"/>
  <c r="B85" i="1" s="1"/>
  <c r="F85" i="1" s="1"/>
  <c r="A86" i="1" l="1"/>
  <c r="B86" i="1" s="1"/>
  <c r="G85" i="1"/>
  <c r="A87" i="1" l="1"/>
  <c r="B87" i="1" s="1"/>
  <c r="F87" i="1" s="1"/>
  <c r="G87" i="1" s="1"/>
  <c r="F86" i="1"/>
  <c r="G86" i="1" s="1"/>
  <c r="A88" i="1" l="1"/>
  <c r="B88" i="1" s="1"/>
  <c r="F88" i="1" s="1"/>
  <c r="G88" i="1" s="1"/>
  <c r="A89" i="1" l="1"/>
  <c r="B89" i="1" s="1"/>
  <c r="F89" i="1" s="1"/>
  <c r="G89" i="1" s="1"/>
  <c r="A90" i="1" l="1"/>
  <c r="B90" i="1" s="1"/>
  <c r="F90" i="1" s="1"/>
  <c r="G90" i="1" s="1"/>
  <c r="A91" i="1" l="1"/>
  <c r="B91" i="1" s="1"/>
  <c r="F91" i="1" s="1"/>
  <c r="G91" i="1" s="1"/>
  <c r="A92" i="1" l="1"/>
  <c r="B92" i="1" s="1"/>
  <c r="F92" i="1" s="1"/>
  <c r="G92" i="1" s="1"/>
  <c r="A93" i="1" l="1"/>
  <c r="B93" i="1" s="1"/>
  <c r="F93" i="1" s="1"/>
  <c r="G93" i="1" s="1"/>
  <c r="A94" i="1" l="1"/>
  <c r="B94" i="1" s="1"/>
  <c r="F94" i="1" s="1"/>
  <c r="G94" i="1" s="1"/>
  <c r="A95" i="1" l="1"/>
  <c r="B95" i="1" s="1"/>
  <c r="F95" i="1" s="1"/>
  <c r="G95" i="1" s="1"/>
  <c r="A96" i="1" l="1"/>
  <c r="B96" i="1" s="1"/>
  <c r="F96" i="1" s="1"/>
  <c r="G96" i="1" s="1"/>
  <c r="A97" i="1" l="1"/>
  <c r="B97" i="1" s="1"/>
  <c r="F97" i="1" s="1"/>
  <c r="G97" i="1" s="1"/>
  <c r="A98" i="1" l="1"/>
  <c r="B98" i="1" s="1"/>
  <c r="F98" i="1" s="1"/>
  <c r="G98" i="1" s="1"/>
  <c r="A99" i="1" l="1"/>
  <c r="B99" i="1" s="1"/>
  <c r="F99" i="1" s="1"/>
  <c r="G99" i="1" s="1"/>
  <c r="A100" i="1" l="1"/>
  <c r="B100" i="1" s="1"/>
  <c r="F100" i="1" s="1"/>
  <c r="G100" i="1" s="1"/>
  <c r="A101" i="1" l="1"/>
  <c r="B101" i="1" s="1"/>
  <c r="F101" i="1" s="1"/>
  <c r="G101" i="1" s="1"/>
  <c r="A102" i="1" l="1"/>
  <c r="B102" i="1" s="1"/>
  <c r="F102" i="1" l="1"/>
  <c r="G102" i="1" s="1"/>
  <c r="A103" i="1"/>
  <c r="B103" i="1" s="1"/>
  <c r="A104" i="1" l="1"/>
  <c r="B104" i="1" s="1"/>
  <c r="F103" i="1"/>
  <c r="G103" i="1" s="1"/>
  <c r="A105" i="1" l="1"/>
  <c r="F104" i="1"/>
  <c r="G104" i="1" s="1"/>
  <c r="G106" i="1" s="1"/>
</calcChain>
</file>

<file path=xl/sharedStrings.xml><?xml version="1.0" encoding="utf-8"?>
<sst xmlns="http://schemas.openxmlformats.org/spreadsheetml/2006/main" count="23" uniqueCount="23">
  <si>
    <t>LIQUIDACION RETROACTIVIDAD MESADAS PENSIONALES - INTERESES MORATORIOS</t>
  </si>
  <si>
    <t>INTERES MORATORIOS A APLICAR</t>
  </si>
  <si>
    <t>Mensual:</t>
  </si>
  <si>
    <t xml:space="preserve"> Interés Corriente anual: </t>
  </si>
  <si>
    <t>Interés de mora anual:</t>
  </si>
  <si>
    <t>Interés de mora mensual:</t>
  </si>
  <si>
    <t xml:space="preserve"> Nota: El cálculo técnico de la tasa mensual debe ser ((1 + interés de mora anual) elevado a la 1/12) - 1.  </t>
  </si>
  <si>
    <t>MESADAS ADEUDADAS CON INTERES MORATORIO</t>
  </si>
  <si>
    <t>FECHAS DETERMINANTES DEL CÁLCULO</t>
  </si>
  <si>
    <t>Periodo</t>
  </si>
  <si>
    <t>Mesada adeuda</t>
  </si>
  <si>
    <t>Número de mesadas</t>
  </si>
  <si>
    <t>Deuda total mesadas</t>
  </si>
  <si>
    <t>Días mora</t>
  </si>
  <si>
    <t>Intereses moratorios</t>
  </si>
  <si>
    <t>Deben mesadas desde:</t>
  </si>
  <si>
    <t>Inicio</t>
  </si>
  <si>
    <t>Final</t>
  </si>
  <si>
    <t>Deben mesadas hasta:</t>
  </si>
  <si>
    <t>Deben intereses de mora desde:</t>
  </si>
  <si>
    <t>Deben intereses de mora hasta:</t>
  </si>
  <si>
    <t>TOTAL RETROACTIVO</t>
  </si>
  <si>
    <t>TOTAL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</si>
</sst>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0_);_(* \(#,##0.0000000\);_(* &quot;-&quot;??_);_(@_)"/>
    <numFmt numFmtId="167" formatCode="0.00000%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1" fillId="0" borderId="0" xfId="1" applyFont="1" applyFill="1"/>
    <xf numFmtId="165" fontId="1" fillId="0" borderId="0" xfId="1" applyNumberFormat="1" applyFont="1" applyFill="1"/>
    <xf numFmtId="165" fontId="0" fillId="0" borderId="0" xfId="0" applyNumberFormat="1"/>
    <xf numFmtId="43" fontId="0" fillId="0" borderId="0" xfId="1" applyFont="1" applyFill="1"/>
    <xf numFmtId="165" fontId="1" fillId="0" borderId="0" xfId="1" applyNumberFormat="1" applyFont="1" applyBorder="1" applyAlignment="1">
      <alignment horizontal="left"/>
    </xf>
    <xf numFmtId="166" fontId="1" fillId="0" borderId="0" xfId="1" applyNumberFormat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3" fillId="0" borderId="0" xfId="0" applyNumberFormat="1" applyFont="1"/>
    <xf numFmtId="43" fontId="0" fillId="0" borderId="0" xfId="1" applyFont="1" applyBorder="1" applyAlignment="1">
      <alignment horizontal="center"/>
    </xf>
    <xf numFmtId="0" fontId="3" fillId="0" borderId="0" xfId="0" applyFont="1"/>
    <xf numFmtId="165" fontId="2" fillId="0" borderId="0" xfId="1" applyNumberFormat="1" applyFont="1" applyBorder="1" applyAlignment="1"/>
    <xf numFmtId="43" fontId="1" fillId="0" borderId="0" xfId="1" applyFont="1" applyBorder="1" applyAlignment="1"/>
    <xf numFmtId="165" fontId="1" fillId="0" borderId="0" xfId="1" applyNumberFormat="1" applyFont="1" applyBorder="1" applyAlignment="1">
      <alignment horizontal="right"/>
    </xf>
    <xf numFmtId="43" fontId="5" fillId="0" borderId="0" xfId="1" applyFont="1" applyFill="1" applyBorder="1"/>
    <xf numFmtId="165" fontId="1" fillId="0" borderId="1" xfId="1" applyNumberFormat="1" applyFont="1" applyBorder="1" applyAlignment="1"/>
    <xf numFmtId="14" fontId="6" fillId="0" borderId="0" xfId="1" applyNumberFormat="1" applyFont="1" applyFill="1" applyBorder="1"/>
    <xf numFmtId="166" fontId="1" fillId="0" borderId="0" xfId="1" applyNumberFormat="1" applyFont="1" applyBorder="1" applyAlignment="1"/>
    <xf numFmtId="165" fontId="1" fillId="0" borderId="0" xfId="1" applyNumberFormat="1" applyFont="1" applyBorder="1" applyAlignment="1"/>
    <xf numFmtId="0" fontId="0" fillId="0" borderId="1" xfId="0" applyBorder="1" applyAlignment="1">
      <alignment horizontal="center"/>
    </xf>
    <xf numFmtId="14" fontId="0" fillId="0" borderId="0" xfId="0" applyNumberFormat="1"/>
    <xf numFmtId="166" fontId="1" fillId="0" borderId="1" xfId="1" applyNumberFormat="1" applyFont="1" applyBorder="1" applyAlignment="1"/>
    <xf numFmtId="14" fontId="0" fillId="0" borderId="1" xfId="0" applyNumberFormat="1" applyBorder="1"/>
    <xf numFmtId="43" fontId="0" fillId="0" borderId="1" xfId="1" applyFont="1" applyBorder="1"/>
    <xf numFmtId="43" fontId="1" fillId="0" borderId="1" xfId="1" applyFont="1" applyBorder="1"/>
    <xf numFmtId="165" fontId="1" fillId="0" borderId="1" xfId="1" applyNumberFormat="1" applyFont="1" applyBorder="1"/>
    <xf numFmtId="14" fontId="7" fillId="0" borderId="1" xfId="0" applyNumberFormat="1" applyFont="1" applyBorder="1"/>
    <xf numFmtId="164" fontId="0" fillId="2" borderId="1" xfId="0" applyNumberFormat="1" applyFill="1" applyBorder="1"/>
    <xf numFmtId="14" fontId="7" fillId="3" borderId="1" xfId="0" applyNumberFormat="1" applyFont="1" applyFill="1" applyBorder="1"/>
    <xf numFmtId="164" fontId="0" fillId="3" borderId="1" xfId="0" applyNumberFormat="1" applyFill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17" fontId="0" fillId="0" borderId="2" xfId="1" applyNumberFormat="1" applyFont="1" applyBorder="1" applyAlignment="1">
      <alignment horizontal="center"/>
    </xf>
    <xf numFmtId="17" fontId="0" fillId="0" borderId="4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5" fontId="1" fillId="0" borderId="2" xfId="1" applyNumberFormat="1" applyFont="1" applyBorder="1" applyAlignment="1">
      <alignment horizontal="center" wrapText="1"/>
    </xf>
    <xf numFmtId="165" fontId="1" fillId="0" borderId="3" xfId="1" applyNumberFormat="1" applyFont="1" applyBorder="1" applyAlignment="1">
      <alignment horizontal="center" wrapText="1"/>
    </xf>
    <xf numFmtId="165" fontId="1" fillId="0" borderId="4" xfId="1" applyNumberFormat="1" applyFont="1" applyBorder="1" applyAlignment="1">
      <alignment horizontal="center" wrapText="1"/>
    </xf>
    <xf numFmtId="167" fontId="1" fillId="0" borderId="2" xfId="1" applyNumberFormat="1" applyFont="1" applyBorder="1" applyAlignment="1">
      <alignment horizontal="center"/>
    </xf>
    <xf numFmtId="167" fontId="1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14" fontId="5" fillId="0" borderId="2" xfId="1" applyNumberFormat="1" applyFont="1" applyFill="1" applyBorder="1" applyAlignment="1">
      <alignment horizontal="center"/>
    </xf>
    <xf numFmtId="14" fontId="5" fillId="0" borderId="4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14" fontId="6" fillId="0" borderId="2" xfId="1" applyNumberFormat="1" applyFont="1" applyFill="1" applyBorder="1" applyAlignment="1">
      <alignment horizontal="center"/>
    </xf>
    <xf numFmtId="14" fontId="6" fillId="0" borderId="4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106" workbookViewId="0">
      <selection activeCell="J87" sqref="J87"/>
    </sheetView>
  </sheetViews>
  <sheetFormatPr baseColWidth="10" defaultColWidth="11.375" defaultRowHeight="14.25"/>
  <cols>
    <col min="2" max="2" width="17.875" customWidth="1"/>
    <col min="3" max="3" width="24.625" customWidth="1"/>
    <col min="4" max="4" width="25.125" customWidth="1"/>
    <col min="5" max="6" width="18.125" customWidth="1"/>
    <col min="7" max="7" width="23.875" customWidth="1"/>
  </cols>
  <sheetData>
    <row r="1" spans="1:8">
      <c r="A1" s="37"/>
      <c r="B1" s="37"/>
      <c r="C1" s="37"/>
      <c r="D1" s="37"/>
      <c r="E1" s="37"/>
      <c r="F1" s="37"/>
      <c r="G1" s="37"/>
      <c r="H1" s="37"/>
    </row>
    <row r="2" spans="1:8" ht="15">
      <c r="A2" s="38" t="s">
        <v>0</v>
      </c>
      <c r="B2" s="38"/>
      <c r="C2" s="38"/>
      <c r="D2" s="38"/>
      <c r="E2" s="38"/>
      <c r="F2" s="38"/>
      <c r="G2" s="38"/>
      <c r="H2" s="38"/>
    </row>
    <row r="3" spans="1:8" hidden="1">
      <c r="C3" s="1"/>
      <c r="D3" s="2"/>
      <c r="E3" s="3"/>
      <c r="F3" s="3"/>
      <c r="H3" s="4"/>
    </row>
    <row r="4" spans="1:8" hidden="1">
      <c r="A4" s="5"/>
      <c r="B4" s="6"/>
      <c r="C4" s="7"/>
      <c r="D4" s="8"/>
      <c r="E4" s="9"/>
      <c r="H4" s="10"/>
    </row>
    <row r="5" spans="1:8" hidden="1">
      <c r="A5" s="5"/>
      <c r="B5" s="6"/>
      <c r="C5" s="7"/>
      <c r="D5" s="8"/>
      <c r="E5" s="9"/>
      <c r="F5" s="3"/>
      <c r="G5" s="11"/>
      <c r="H5" s="10"/>
    </row>
    <row r="6" spans="1:8" hidden="1">
      <c r="A6" s="8"/>
    </row>
    <row r="7" spans="1:8" hidden="1">
      <c r="A7" s="8"/>
    </row>
    <row r="8" spans="1:8" hidden="1">
      <c r="A8" s="14"/>
    </row>
    <row r="9" spans="1:8" hidden="1">
      <c r="A9" s="14"/>
    </row>
    <row r="10" spans="1:8" hidden="1">
      <c r="A10" s="14"/>
    </row>
    <row r="11" spans="1:8" hidden="1">
      <c r="A11" s="14"/>
      <c r="B11" s="15"/>
      <c r="C11" s="15"/>
      <c r="E11" s="17"/>
    </row>
    <row r="12" spans="1:8" hidden="1">
      <c r="A12" s="14"/>
      <c r="B12" s="15"/>
      <c r="C12" s="15"/>
      <c r="E12" s="17"/>
    </row>
    <row r="13" spans="1:8" hidden="1">
      <c r="A13" s="14"/>
      <c r="B13" s="15"/>
      <c r="C13" s="15"/>
      <c r="E13" s="17"/>
    </row>
    <row r="14" spans="1:8" hidden="1">
      <c r="A14" s="14"/>
      <c r="B14" s="15"/>
      <c r="C14" s="15"/>
      <c r="E14" s="17"/>
    </row>
    <row r="15" spans="1:8" hidden="1">
      <c r="A15" s="14"/>
      <c r="B15" s="15"/>
      <c r="C15" s="15"/>
      <c r="E15" s="17"/>
    </row>
    <row r="16" spans="1:8" hidden="1">
      <c r="A16" s="14"/>
      <c r="B16" s="15"/>
      <c r="C16" s="15"/>
      <c r="E16" s="17"/>
    </row>
    <row r="17" spans="1:7" hidden="1">
      <c r="A17" s="14"/>
      <c r="B17" s="18"/>
      <c r="C17" s="13"/>
      <c r="D17" s="13"/>
    </row>
    <row r="18" spans="1:7" hidden="1">
      <c r="A18" s="14"/>
      <c r="B18" s="18"/>
      <c r="C18" s="13"/>
      <c r="D18" s="13"/>
    </row>
    <row r="19" spans="1:7" hidden="1">
      <c r="A19" s="14"/>
      <c r="B19" s="18"/>
      <c r="C19" s="13"/>
      <c r="D19" s="13"/>
    </row>
    <row r="20" spans="1:7" hidden="1">
      <c r="A20" s="14"/>
      <c r="B20" s="18"/>
      <c r="C20" s="13"/>
      <c r="D20" s="13"/>
    </row>
    <row r="21" spans="1:7" hidden="1">
      <c r="A21" s="14"/>
      <c r="B21" s="18"/>
      <c r="C21" s="13"/>
      <c r="D21" s="13"/>
    </row>
    <row r="22" spans="1:7" hidden="1">
      <c r="A22" s="14"/>
      <c r="B22" s="18"/>
      <c r="C22" s="13"/>
      <c r="D22" s="13"/>
    </row>
    <row r="23" spans="1:7" hidden="1">
      <c r="A23" s="8"/>
      <c r="B23" s="18"/>
      <c r="C23" s="13"/>
      <c r="D23" s="13"/>
    </row>
    <row r="24" spans="1:7" hidden="1">
      <c r="A24" s="8"/>
      <c r="B24" s="18"/>
      <c r="C24" s="13"/>
      <c r="D24" s="13"/>
    </row>
    <row r="25" spans="1:7" hidden="1">
      <c r="A25" s="8"/>
      <c r="B25" s="18"/>
      <c r="C25" s="13"/>
      <c r="D25" s="13"/>
    </row>
    <row r="26" spans="1:7" hidden="1">
      <c r="A26" s="8"/>
    </row>
    <row r="27" spans="1:7" hidden="1">
      <c r="A27" s="8"/>
      <c r="B27" s="18"/>
      <c r="C27" s="19"/>
      <c r="D27" s="13"/>
    </row>
    <row r="28" spans="1:7" hidden="1">
      <c r="A28" s="8"/>
      <c r="B28" s="18"/>
      <c r="C28" s="19"/>
      <c r="D28" s="13"/>
    </row>
    <row r="29" spans="1:7" hidden="1">
      <c r="A29" s="8"/>
      <c r="B29" s="18"/>
      <c r="C29" s="19"/>
      <c r="D29" s="13"/>
    </row>
    <row r="30" spans="1:7" hidden="1">
      <c r="A30" s="8"/>
      <c r="B30" s="18"/>
      <c r="C30" s="19"/>
      <c r="D30" s="13"/>
    </row>
    <row r="31" spans="1:7" hidden="1">
      <c r="A31" s="8"/>
      <c r="B31" s="18"/>
      <c r="C31" s="19"/>
      <c r="D31" s="13"/>
    </row>
    <row r="32" spans="1:7">
      <c r="E32" s="18"/>
      <c r="F32" s="19"/>
      <c r="G32" s="13"/>
    </row>
    <row r="33" spans="1:12" ht="15">
      <c r="A33" s="44" t="s">
        <v>1</v>
      </c>
      <c r="B33" s="45"/>
      <c r="C33" s="45"/>
      <c r="D33" s="46"/>
      <c r="E33" s="18"/>
      <c r="F33" s="19"/>
      <c r="G33" s="13"/>
    </row>
    <row r="34" spans="1:12">
      <c r="A34" s="35" t="s">
        <v>2</v>
      </c>
      <c r="B34" s="36"/>
      <c r="C34" s="33">
        <v>45632</v>
      </c>
      <c r="D34" s="34"/>
      <c r="E34" s="18"/>
      <c r="F34" s="19"/>
      <c r="G34" s="13"/>
    </row>
    <row r="35" spans="1:12">
      <c r="A35" s="16" t="s">
        <v>3</v>
      </c>
      <c r="B35" s="22"/>
      <c r="C35" s="42">
        <v>0.1759</v>
      </c>
      <c r="D35" s="43"/>
      <c r="E35" s="18"/>
      <c r="F35" s="19"/>
      <c r="G35" s="13"/>
    </row>
    <row r="36" spans="1:12">
      <c r="A36" s="16" t="s">
        <v>4</v>
      </c>
      <c r="B36" s="22"/>
      <c r="C36" s="42">
        <f>+C35*1.5</f>
        <v>0.26385000000000003</v>
      </c>
      <c r="D36" s="43"/>
      <c r="E36" s="18"/>
      <c r="F36" s="19"/>
      <c r="G36" s="13"/>
    </row>
    <row r="37" spans="1:12">
      <c r="A37" s="16" t="s">
        <v>5</v>
      </c>
      <c r="B37" s="22"/>
      <c r="C37" s="42">
        <f>((1+C36)^(1/12))-1</f>
        <v>1.9705185284566218E-2</v>
      </c>
      <c r="D37" s="43"/>
      <c r="E37" s="18"/>
      <c r="F37" s="19"/>
      <c r="G37" s="13"/>
    </row>
    <row r="38" spans="1:12" ht="30.75" customHeight="1">
      <c r="A38" s="39" t="s">
        <v>6</v>
      </c>
      <c r="B38" s="40"/>
      <c r="C38" s="40"/>
      <c r="D38" s="41"/>
      <c r="E38" s="18"/>
      <c r="F38" s="19"/>
      <c r="G38" s="13"/>
    </row>
    <row r="39" spans="1:12">
      <c r="A39" s="19"/>
      <c r="B39" s="18"/>
      <c r="C39" s="13"/>
      <c r="D39" s="8"/>
      <c r="E39" s="18"/>
      <c r="F39" s="19"/>
      <c r="G39" s="13"/>
    </row>
    <row r="40" spans="1:12" ht="15">
      <c r="A40" s="47" t="s">
        <v>7</v>
      </c>
      <c r="B40" s="47"/>
      <c r="C40" s="47"/>
      <c r="D40" s="47"/>
      <c r="E40" s="47"/>
      <c r="F40" s="47"/>
      <c r="G40" s="47"/>
      <c r="H40" s="12"/>
      <c r="I40" s="55" t="s">
        <v>8</v>
      </c>
      <c r="J40" s="56"/>
      <c r="K40" s="56"/>
      <c r="L40" s="57"/>
    </row>
    <row r="41" spans="1:12" ht="15">
      <c r="A41" s="32" t="s">
        <v>9</v>
      </c>
      <c r="B41" s="32"/>
      <c r="C41" s="48" t="s">
        <v>10</v>
      </c>
      <c r="D41" s="49" t="s">
        <v>11</v>
      </c>
      <c r="E41" s="32" t="s">
        <v>12</v>
      </c>
      <c r="F41" s="50" t="s">
        <v>13</v>
      </c>
      <c r="G41" s="49" t="s">
        <v>14</v>
      </c>
      <c r="I41" s="53" t="s">
        <v>15</v>
      </c>
      <c r="J41" s="54"/>
      <c r="K41" s="51">
        <v>43749</v>
      </c>
      <c r="L41" s="52"/>
    </row>
    <row r="42" spans="1:12">
      <c r="A42" s="20" t="s">
        <v>16</v>
      </c>
      <c r="B42" s="20" t="s">
        <v>17</v>
      </c>
      <c r="C42" s="48"/>
      <c r="D42" s="49"/>
      <c r="E42" s="32"/>
      <c r="F42" s="50"/>
      <c r="G42" s="49"/>
      <c r="I42" s="53" t="s">
        <v>18</v>
      </c>
      <c r="J42" s="54"/>
      <c r="K42" s="51">
        <v>45637</v>
      </c>
      <c r="L42" s="52"/>
    </row>
    <row r="43" spans="1:12">
      <c r="A43" s="23">
        <v>43759</v>
      </c>
      <c r="B43" s="23">
        <f t="shared" ref="B43:B50" si="0">EOMONTH(A43,0)</f>
        <v>43769</v>
      </c>
      <c r="C43" s="24">
        <v>2552356</v>
      </c>
      <c r="D43" s="25">
        <f t="shared" ref="D43:D47" si="1">IF(OR(AND(MONTH(B43)=2,B43-A43+1&gt;=28),(AND(MONTH(B43)&lt;&gt;6,MONTH(B43)&lt;&gt;11,B43-A43+1&gt;=30))),1,IF(OR(MONTH(B43)=6,MONTH(B43)=11),1+((30-DAY(A43)+1)/30),(30-DAY(A43)+1)/30))</f>
        <v>0.33333333333333331</v>
      </c>
      <c r="E43" s="24">
        <f t="shared" ref="E43:E50" si="2">+D43*C43</f>
        <v>850785.33333333326</v>
      </c>
      <c r="F43" s="26">
        <f t="shared" ref="F43:F71" si="3">IF(B43&lt;$K$43,$K$44-$K$43,$K$44-B43)</f>
        <v>1789</v>
      </c>
      <c r="G43" s="25">
        <f t="shared" ref="G43:G71" si="4">+E43*$C$37*F43/30</f>
        <v>999745.83421221992</v>
      </c>
      <c r="I43" s="53" t="s">
        <v>19</v>
      </c>
      <c r="J43" s="54"/>
      <c r="K43" s="51">
        <v>43868</v>
      </c>
      <c r="L43" s="52"/>
    </row>
    <row r="44" spans="1:12">
      <c r="A44" s="23">
        <f t="shared" ref="A44:A50" si="5">1+B43</f>
        <v>43770</v>
      </c>
      <c r="B44" s="23">
        <f t="shared" si="0"/>
        <v>43799</v>
      </c>
      <c r="C44" s="24">
        <v>2552356</v>
      </c>
      <c r="D44" s="25">
        <f t="shared" si="1"/>
        <v>2</v>
      </c>
      <c r="E44" s="24">
        <f t="shared" si="2"/>
        <v>5104712</v>
      </c>
      <c r="F44" s="26">
        <f t="shared" si="3"/>
        <v>1789</v>
      </c>
      <c r="G44" s="25">
        <f t="shared" si="4"/>
        <v>5998475.0052733216</v>
      </c>
      <c r="I44" s="53" t="s">
        <v>20</v>
      </c>
      <c r="J44" s="54"/>
      <c r="K44" s="58">
        <v>45657</v>
      </c>
      <c r="L44" s="59"/>
    </row>
    <row r="45" spans="1:12">
      <c r="A45" s="23">
        <f t="shared" si="5"/>
        <v>43800</v>
      </c>
      <c r="B45" s="23">
        <f t="shared" si="0"/>
        <v>43830</v>
      </c>
      <c r="C45" s="24">
        <v>2552356</v>
      </c>
      <c r="D45" s="25">
        <f t="shared" si="1"/>
        <v>1</v>
      </c>
      <c r="E45" s="24">
        <f t="shared" si="2"/>
        <v>2552356</v>
      </c>
      <c r="F45" s="26">
        <f t="shared" si="3"/>
        <v>1789</v>
      </c>
      <c r="G45" s="25">
        <f t="shared" si="4"/>
        <v>2999237.5026366608</v>
      </c>
    </row>
    <row r="46" spans="1:12">
      <c r="A46" s="23">
        <f t="shared" si="5"/>
        <v>43831</v>
      </c>
      <c r="B46" s="23">
        <f t="shared" si="0"/>
        <v>43861</v>
      </c>
      <c r="C46" s="24">
        <v>2649346</v>
      </c>
      <c r="D46" s="25">
        <f t="shared" si="1"/>
        <v>1</v>
      </c>
      <c r="E46" s="24">
        <f t="shared" si="2"/>
        <v>2649346</v>
      </c>
      <c r="F46" s="26">
        <f t="shared" si="3"/>
        <v>1789</v>
      </c>
      <c r="G46" s="25">
        <f t="shared" si="4"/>
        <v>3113209.0823773895</v>
      </c>
    </row>
    <row r="47" spans="1:12">
      <c r="A47" s="23">
        <f t="shared" si="5"/>
        <v>43862</v>
      </c>
      <c r="B47" s="23">
        <f t="shared" si="0"/>
        <v>43890</v>
      </c>
      <c r="C47" s="24">
        <v>2649346</v>
      </c>
      <c r="D47" s="25">
        <f t="shared" si="1"/>
        <v>1</v>
      </c>
      <c r="E47" s="24">
        <f t="shared" si="2"/>
        <v>2649346</v>
      </c>
      <c r="F47" s="26">
        <f t="shared" si="3"/>
        <v>1767</v>
      </c>
      <c r="G47" s="25">
        <f t="shared" si="4"/>
        <v>3074924.7895812453</v>
      </c>
    </row>
    <row r="48" spans="1:12">
      <c r="A48" s="23">
        <f t="shared" si="5"/>
        <v>43891</v>
      </c>
      <c r="B48" s="23">
        <f t="shared" si="0"/>
        <v>43921</v>
      </c>
      <c r="C48" s="24">
        <v>2649346</v>
      </c>
      <c r="D48" s="25">
        <v>1</v>
      </c>
      <c r="E48" s="24">
        <f t="shared" si="2"/>
        <v>2649346</v>
      </c>
      <c r="F48" s="26">
        <f t="shared" si="3"/>
        <v>1736</v>
      </c>
      <c r="G48" s="25">
        <f t="shared" si="4"/>
        <v>3020978.7406412233</v>
      </c>
    </row>
    <row r="49" spans="1:7">
      <c r="A49" s="23">
        <f t="shared" si="5"/>
        <v>43922</v>
      </c>
      <c r="B49" s="23">
        <f t="shared" si="0"/>
        <v>43951</v>
      </c>
      <c r="C49" s="24">
        <v>2649346</v>
      </c>
      <c r="D49" s="25">
        <f t="shared" ref="D49" si="6">IF(OR(AND(MONTH(B49)=2,B49-A49+1&gt;=28),(AND(MONTH(B49)&lt;&gt;6,MONTH(B49)&lt;&gt;11,B49-A49+1&gt;=30))),1,IF(OR(MONTH(B49)=6,MONTH(B49)=11),1+((30-DAY(A49)+1)/30),(30-DAY(A49)+1)/30))</f>
        <v>1</v>
      </c>
      <c r="E49" s="24">
        <f t="shared" si="2"/>
        <v>2649346</v>
      </c>
      <c r="F49" s="26">
        <f t="shared" si="3"/>
        <v>1706</v>
      </c>
      <c r="G49" s="25">
        <f t="shared" si="4"/>
        <v>2968772.8868282987</v>
      </c>
    </row>
    <row r="50" spans="1:7">
      <c r="A50" s="23">
        <f t="shared" si="5"/>
        <v>43952</v>
      </c>
      <c r="B50" s="23">
        <f t="shared" si="0"/>
        <v>43982</v>
      </c>
      <c r="C50" s="24">
        <v>2649346</v>
      </c>
      <c r="D50" s="25">
        <v>1</v>
      </c>
      <c r="E50" s="24">
        <f t="shared" si="2"/>
        <v>2649346</v>
      </c>
      <c r="F50" s="26">
        <f t="shared" si="3"/>
        <v>1675</v>
      </c>
      <c r="G50" s="25">
        <f t="shared" si="4"/>
        <v>2914826.8378882771</v>
      </c>
    </row>
    <row r="51" spans="1:7">
      <c r="A51" s="23">
        <f t="shared" ref="A51:A61" si="7">1+B50</f>
        <v>43983</v>
      </c>
      <c r="B51" s="23">
        <f t="shared" ref="B51:B61" si="8">EOMONTH(A51,0)</f>
        <v>44012</v>
      </c>
      <c r="C51" s="24">
        <v>2649346</v>
      </c>
      <c r="D51" s="25">
        <v>1</v>
      </c>
      <c r="E51" s="24">
        <f t="shared" ref="E51:E61" si="9">+D51*C51</f>
        <v>2649346</v>
      </c>
      <c r="F51" s="26">
        <f t="shared" si="3"/>
        <v>1645</v>
      </c>
      <c r="G51" s="25">
        <f t="shared" si="4"/>
        <v>2862620.984075353</v>
      </c>
    </row>
    <row r="52" spans="1:7">
      <c r="A52" s="23">
        <f t="shared" si="7"/>
        <v>44013</v>
      </c>
      <c r="B52" s="23">
        <f t="shared" si="8"/>
        <v>44043</v>
      </c>
      <c r="C52" s="24">
        <v>2649346</v>
      </c>
      <c r="D52" s="25">
        <v>1</v>
      </c>
      <c r="E52" s="24">
        <f t="shared" si="9"/>
        <v>2649346</v>
      </c>
      <c r="F52" s="26">
        <f t="shared" si="3"/>
        <v>1614</v>
      </c>
      <c r="G52" s="25">
        <f t="shared" si="4"/>
        <v>2808674.9351353305</v>
      </c>
    </row>
    <row r="53" spans="1:7">
      <c r="A53" s="23">
        <f t="shared" si="7"/>
        <v>44044</v>
      </c>
      <c r="B53" s="23">
        <f t="shared" si="8"/>
        <v>44074</v>
      </c>
      <c r="C53" s="24">
        <v>2649346</v>
      </c>
      <c r="D53" s="25">
        <v>1</v>
      </c>
      <c r="E53" s="24">
        <f t="shared" si="9"/>
        <v>2649346</v>
      </c>
      <c r="F53" s="26">
        <f t="shared" si="3"/>
        <v>1583</v>
      </c>
      <c r="G53" s="25">
        <f t="shared" si="4"/>
        <v>2754728.886195309</v>
      </c>
    </row>
    <row r="54" spans="1:7">
      <c r="A54" s="23">
        <f t="shared" si="7"/>
        <v>44075</v>
      </c>
      <c r="B54" s="23">
        <f t="shared" si="8"/>
        <v>44104</v>
      </c>
      <c r="C54" s="24">
        <v>2649346</v>
      </c>
      <c r="D54" s="25">
        <v>1</v>
      </c>
      <c r="E54" s="24">
        <f t="shared" si="9"/>
        <v>2649346</v>
      </c>
      <c r="F54" s="26">
        <f t="shared" si="3"/>
        <v>1553</v>
      </c>
      <c r="G54" s="25">
        <f t="shared" si="4"/>
        <v>2702523.0323823849</v>
      </c>
    </row>
    <row r="55" spans="1:7">
      <c r="A55" s="23">
        <f t="shared" si="7"/>
        <v>44105</v>
      </c>
      <c r="B55" s="23">
        <f t="shared" si="8"/>
        <v>44135</v>
      </c>
      <c r="C55" s="24">
        <v>2649346</v>
      </c>
      <c r="D55" s="25">
        <v>1</v>
      </c>
      <c r="E55" s="24">
        <f t="shared" si="9"/>
        <v>2649346</v>
      </c>
      <c r="F55" s="26">
        <f t="shared" si="3"/>
        <v>1522</v>
      </c>
      <c r="G55" s="25">
        <f t="shared" si="4"/>
        <v>2648576.9834423633</v>
      </c>
    </row>
    <row r="56" spans="1:7">
      <c r="A56" s="23">
        <f t="shared" si="7"/>
        <v>44136</v>
      </c>
      <c r="B56" s="23">
        <f t="shared" si="8"/>
        <v>44165</v>
      </c>
      <c r="C56" s="24">
        <v>2649346</v>
      </c>
      <c r="D56" s="25">
        <v>2</v>
      </c>
      <c r="E56" s="24">
        <f t="shared" si="9"/>
        <v>5298692</v>
      </c>
      <c r="F56" s="26">
        <f t="shared" si="3"/>
        <v>1492</v>
      </c>
      <c r="G56" s="25">
        <f t="shared" si="4"/>
        <v>5192742.2592588775</v>
      </c>
    </row>
    <row r="57" spans="1:7">
      <c r="A57" s="23">
        <f t="shared" si="7"/>
        <v>44166</v>
      </c>
      <c r="B57" s="23">
        <f t="shared" si="8"/>
        <v>44196</v>
      </c>
      <c r="C57" s="24">
        <v>2649346</v>
      </c>
      <c r="D57" s="25">
        <v>1</v>
      </c>
      <c r="E57" s="24">
        <f t="shared" si="9"/>
        <v>2649346</v>
      </c>
      <c r="F57" s="26">
        <f t="shared" si="3"/>
        <v>1461</v>
      </c>
      <c r="G57" s="25">
        <f t="shared" si="4"/>
        <v>2542425.0806894167</v>
      </c>
    </row>
    <row r="58" spans="1:7">
      <c r="A58" s="23">
        <f t="shared" si="7"/>
        <v>44197</v>
      </c>
      <c r="B58" s="23">
        <f t="shared" si="8"/>
        <v>44227</v>
      </c>
      <c r="C58" s="24">
        <v>2692000</v>
      </c>
      <c r="D58" s="25">
        <v>1</v>
      </c>
      <c r="E58" s="24">
        <f t="shared" si="9"/>
        <v>2692000</v>
      </c>
      <c r="F58" s="26">
        <f t="shared" si="3"/>
        <v>1430</v>
      </c>
      <c r="G58" s="25">
        <f t="shared" si="4"/>
        <v>2528543.1021351577</v>
      </c>
    </row>
    <row r="59" spans="1:7">
      <c r="A59" s="23">
        <f t="shared" si="7"/>
        <v>44228</v>
      </c>
      <c r="B59" s="23">
        <f t="shared" si="8"/>
        <v>44255</v>
      </c>
      <c r="C59" s="24">
        <v>2692000</v>
      </c>
      <c r="D59" s="25">
        <v>1</v>
      </c>
      <c r="E59" s="24">
        <f t="shared" si="9"/>
        <v>2692000</v>
      </c>
      <c r="F59" s="26">
        <f t="shared" si="3"/>
        <v>1402</v>
      </c>
      <c r="G59" s="25">
        <f t="shared" si="4"/>
        <v>2479033.1672681752</v>
      </c>
    </row>
    <row r="60" spans="1:7">
      <c r="A60" s="23">
        <f t="shared" si="7"/>
        <v>44256</v>
      </c>
      <c r="B60" s="23">
        <f t="shared" si="8"/>
        <v>44286</v>
      </c>
      <c r="C60" s="24">
        <v>2692000</v>
      </c>
      <c r="D60" s="25">
        <v>1</v>
      </c>
      <c r="E60" s="24">
        <f t="shared" si="9"/>
        <v>2692000</v>
      </c>
      <c r="F60" s="26">
        <f t="shared" si="3"/>
        <v>1371</v>
      </c>
      <c r="G60" s="25">
        <f t="shared" si="4"/>
        <v>2424218.5965225887</v>
      </c>
    </row>
    <row r="61" spans="1:7">
      <c r="A61" s="23">
        <f t="shared" si="7"/>
        <v>44287</v>
      </c>
      <c r="B61" s="23">
        <f t="shared" si="8"/>
        <v>44316</v>
      </c>
      <c r="C61" s="24">
        <v>2692000</v>
      </c>
      <c r="D61" s="25">
        <v>1</v>
      </c>
      <c r="E61" s="24">
        <f t="shared" si="9"/>
        <v>2692000</v>
      </c>
      <c r="F61" s="26">
        <f t="shared" si="3"/>
        <v>1341</v>
      </c>
      <c r="G61" s="25">
        <f t="shared" si="4"/>
        <v>2371172.2377365362</v>
      </c>
    </row>
    <row r="62" spans="1:7">
      <c r="A62" s="23">
        <f t="shared" ref="A62:A86" si="10">1+B61</f>
        <v>44317</v>
      </c>
      <c r="B62" s="23">
        <f t="shared" ref="B62:B86" si="11">EOMONTH(A62,0)</f>
        <v>44347</v>
      </c>
      <c r="C62" s="24">
        <v>2692000</v>
      </c>
      <c r="D62" s="25">
        <v>1</v>
      </c>
      <c r="E62" s="24">
        <f t="shared" ref="E62:E86" si="12">+D62*C62</f>
        <v>2692000</v>
      </c>
      <c r="F62" s="26">
        <f t="shared" si="3"/>
        <v>1310</v>
      </c>
      <c r="G62" s="25">
        <f t="shared" si="4"/>
        <v>2316357.6669909488</v>
      </c>
    </row>
    <row r="63" spans="1:7">
      <c r="A63" s="23">
        <f t="shared" si="10"/>
        <v>44348</v>
      </c>
      <c r="B63" s="23">
        <f t="shared" si="11"/>
        <v>44377</v>
      </c>
      <c r="C63" s="24">
        <v>2692000</v>
      </c>
      <c r="D63" s="25">
        <v>1</v>
      </c>
      <c r="E63" s="24">
        <f t="shared" si="12"/>
        <v>2692000</v>
      </c>
      <c r="F63" s="26">
        <f t="shared" si="3"/>
        <v>1280</v>
      </c>
      <c r="G63" s="25">
        <f t="shared" si="4"/>
        <v>2263311.3082048963</v>
      </c>
    </row>
    <row r="64" spans="1:7">
      <c r="A64" s="23">
        <f t="shared" si="10"/>
        <v>44378</v>
      </c>
      <c r="B64" s="23">
        <f t="shared" si="11"/>
        <v>44408</v>
      </c>
      <c r="C64" s="24">
        <v>2692000</v>
      </c>
      <c r="D64" s="25">
        <v>1</v>
      </c>
      <c r="E64" s="24">
        <f t="shared" si="12"/>
        <v>2692000</v>
      </c>
      <c r="F64" s="26">
        <f t="shared" si="3"/>
        <v>1249</v>
      </c>
      <c r="G64" s="25">
        <f t="shared" si="4"/>
        <v>2208496.7374593089</v>
      </c>
    </row>
    <row r="65" spans="1:7">
      <c r="A65" s="23">
        <f t="shared" si="10"/>
        <v>44409</v>
      </c>
      <c r="B65" s="23">
        <f t="shared" si="11"/>
        <v>44439</v>
      </c>
      <c r="C65" s="24">
        <v>2692000</v>
      </c>
      <c r="D65" s="25">
        <v>1</v>
      </c>
      <c r="E65" s="24">
        <f t="shared" si="12"/>
        <v>2692000</v>
      </c>
      <c r="F65" s="26">
        <f t="shared" si="3"/>
        <v>1218</v>
      </c>
      <c r="G65" s="25">
        <f t="shared" si="4"/>
        <v>2153682.1667137216</v>
      </c>
    </row>
    <row r="66" spans="1:7">
      <c r="A66" s="23">
        <f t="shared" si="10"/>
        <v>44440</v>
      </c>
      <c r="B66" s="23">
        <f t="shared" si="11"/>
        <v>44469</v>
      </c>
      <c r="C66" s="24">
        <v>2692000</v>
      </c>
      <c r="D66" s="25">
        <v>1</v>
      </c>
      <c r="E66" s="24">
        <f t="shared" si="12"/>
        <v>2692000</v>
      </c>
      <c r="F66" s="26">
        <f t="shared" si="3"/>
        <v>1188</v>
      </c>
      <c r="G66" s="25">
        <f t="shared" si="4"/>
        <v>2100635.8079276695</v>
      </c>
    </row>
    <row r="67" spans="1:7">
      <c r="A67" s="23">
        <f t="shared" si="10"/>
        <v>44470</v>
      </c>
      <c r="B67" s="23">
        <f t="shared" si="11"/>
        <v>44500</v>
      </c>
      <c r="C67" s="24">
        <v>2692000</v>
      </c>
      <c r="D67" s="25">
        <v>1</v>
      </c>
      <c r="E67" s="24">
        <f t="shared" si="12"/>
        <v>2692000</v>
      </c>
      <c r="F67" s="26">
        <f t="shared" si="3"/>
        <v>1157</v>
      </c>
      <c r="G67" s="25">
        <f t="shared" si="4"/>
        <v>2045821.2371820821</v>
      </c>
    </row>
    <row r="68" spans="1:7">
      <c r="A68" s="23">
        <f t="shared" si="10"/>
        <v>44501</v>
      </c>
      <c r="B68" s="23">
        <f t="shared" si="11"/>
        <v>44530</v>
      </c>
      <c r="C68" s="24">
        <v>2692000</v>
      </c>
      <c r="D68" s="25">
        <v>2</v>
      </c>
      <c r="E68" s="24">
        <f t="shared" si="12"/>
        <v>5384000</v>
      </c>
      <c r="F68" s="26">
        <f t="shared" si="3"/>
        <v>1127</v>
      </c>
      <c r="G68" s="25">
        <f t="shared" si="4"/>
        <v>3985549.7567920601</v>
      </c>
    </row>
    <row r="69" spans="1:7">
      <c r="A69" s="23">
        <f t="shared" si="10"/>
        <v>44531</v>
      </c>
      <c r="B69" s="23">
        <f t="shared" si="11"/>
        <v>44561</v>
      </c>
      <c r="C69" s="24">
        <v>2692000</v>
      </c>
      <c r="D69" s="25">
        <v>1</v>
      </c>
      <c r="E69" s="24">
        <f t="shared" si="12"/>
        <v>2692000</v>
      </c>
      <c r="F69" s="26">
        <f t="shared" si="3"/>
        <v>1096</v>
      </c>
      <c r="G69" s="25">
        <f t="shared" si="4"/>
        <v>1937960.3076504427</v>
      </c>
    </row>
    <row r="70" spans="1:7">
      <c r="A70" s="23">
        <f t="shared" si="10"/>
        <v>44562</v>
      </c>
      <c r="B70" s="23">
        <f t="shared" si="11"/>
        <v>44592</v>
      </c>
      <c r="C70" s="24">
        <v>2843290</v>
      </c>
      <c r="D70" s="25">
        <v>1</v>
      </c>
      <c r="E70" s="24">
        <f t="shared" si="12"/>
        <v>2843290</v>
      </c>
      <c r="F70" s="26">
        <f t="shared" si="3"/>
        <v>1065</v>
      </c>
      <c r="G70" s="25">
        <f t="shared" si="4"/>
        <v>1988978.2475052772</v>
      </c>
    </row>
    <row r="71" spans="1:7">
      <c r="A71" s="23">
        <f t="shared" si="10"/>
        <v>44593</v>
      </c>
      <c r="B71" s="23">
        <f t="shared" si="11"/>
        <v>44620</v>
      </c>
      <c r="C71" s="24">
        <v>2843290</v>
      </c>
      <c r="D71" s="25">
        <v>1</v>
      </c>
      <c r="E71" s="24">
        <f t="shared" si="12"/>
        <v>2843290</v>
      </c>
      <c r="F71" s="26">
        <f t="shared" si="3"/>
        <v>1037</v>
      </c>
      <c r="G71" s="25">
        <f t="shared" si="4"/>
        <v>1936685.8616553731</v>
      </c>
    </row>
    <row r="72" spans="1:7">
      <c r="A72" s="23">
        <f t="shared" si="10"/>
        <v>44621</v>
      </c>
      <c r="B72" s="23">
        <f t="shared" si="11"/>
        <v>44651</v>
      </c>
      <c r="C72" s="24">
        <v>2843290</v>
      </c>
      <c r="D72" s="25">
        <v>1</v>
      </c>
      <c r="E72" s="24">
        <f t="shared" si="12"/>
        <v>2843290</v>
      </c>
      <c r="F72" s="26">
        <f t="shared" ref="F72:F105" si="13">IF(B72&lt;$K$43,$K$44-$K$43,$K$44-B72)</f>
        <v>1006</v>
      </c>
      <c r="G72" s="25">
        <f t="shared" ref="G72:G105" si="14">+E72*$C$37*F72/30</f>
        <v>1878790.7201786935</v>
      </c>
    </row>
    <row r="73" spans="1:7">
      <c r="A73" s="23">
        <f t="shared" si="10"/>
        <v>44652</v>
      </c>
      <c r="B73" s="23">
        <f t="shared" si="11"/>
        <v>44681</v>
      </c>
      <c r="C73" s="24">
        <v>2843290</v>
      </c>
      <c r="D73" s="25">
        <v>1</v>
      </c>
      <c r="E73" s="24">
        <f t="shared" si="12"/>
        <v>2843290</v>
      </c>
      <c r="F73" s="26">
        <f t="shared" si="13"/>
        <v>976</v>
      </c>
      <c r="G73" s="25">
        <f t="shared" si="14"/>
        <v>1822763.1639109394</v>
      </c>
    </row>
    <row r="74" spans="1:7">
      <c r="A74" s="23">
        <f t="shared" si="10"/>
        <v>44682</v>
      </c>
      <c r="B74" s="23">
        <f t="shared" si="11"/>
        <v>44712</v>
      </c>
      <c r="C74" s="24">
        <v>2843290</v>
      </c>
      <c r="D74" s="25">
        <v>1</v>
      </c>
      <c r="E74" s="24">
        <f t="shared" si="12"/>
        <v>2843290</v>
      </c>
      <c r="F74" s="26">
        <f t="shared" si="13"/>
        <v>945</v>
      </c>
      <c r="G74" s="25">
        <f t="shared" si="14"/>
        <v>1764868.02243426</v>
      </c>
    </row>
    <row r="75" spans="1:7">
      <c r="A75" s="23">
        <f t="shared" si="10"/>
        <v>44713</v>
      </c>
      <c r="B75" s="23">
        <f t="shared" si="11"/>
        <v>44742</v>
      </c>
      <c r="C75" s="24">
        <v>2843290</v>
      </c>
      <c r="D75" s="25">
        <v>1</v>
      </c>
      <c r="E75" s="24">
        <f t="shared" si="12"/>
        <v>2843290</v>
      </c>
      <c r="F75" s="26">
        <f t="shared" si="13"/>
        <v>915</v>
      </c>
      <c r="G75" s="25">
        <f t="shared" si="14"/>
        <v>1708840.4661665058</v>
      </c>
    </row>
    <row r="76" spans="1:7">
      <c r="A76" s="23">
        <f t="shared" si="10"/>
        <v>44743</v>
      </c>
      <c r="B76" s="23">
        <f t="shared" si="11"/>
        <v>44773</v>
      </c>
      <c r="C76" s="24">
        <v>2843290</v>
      </c>
      <c r="D76" s="25">
        <v>1</v>
      </c>
      <c r="E76" s="24">
        <f t="shared" si="12"/>
        <v>2843290</v>
      </c>
      <c r="F76" s="26">
        <f t="shared" si="13"/>
        <v>884</v>
      </c>
      <c r="G76" s="25">
        <f t="shared" si="14"/>
        <v>1650945.3246898262</v>
      </c>
    </row>
    <row r="77" spans="1:7">
      <c r="A77" s="23">
        <f t="shared" si="10"/>
        <v>44774</v>
      </c>
      <c r="B77" s="23">
        <f t="shared" si="11"/>
        <v>44804</v>
      </c>
      <c r="C77" s="24">
        <v>2843290</v>
      </c>
      <c r="D77" s="25">
        <v>1</v>
      </c>
      <c r="E77" s="24">
        <f t="shared" si="12"/>
        <v>2843290</v>
      </c>
      <c r="F77" s="26">
        <f t="shared" si="13"/>
        <v>853</v>
      </c>
      <c r="G77" s="25">
        <f t="shared" si="14"/>
        <v>1593050.1832131469</v>
      </c>
    </row>
    <row r="78" spans="1:7">
      <c r="A78" s="23">
        <f t="shared" si="10"/>
        <v>44805</v>
      </c>
      <c r="B78" s="23">
        <f t="shared" si="11"/>
        <v>44834</v>
      </c>
      <c r="C78" s="24">
        <v>2843290</v>
      </c>
      <c r="D78" s="25">
        <v>1</v>
      </c>
      <c r="E78" s="24">
        <f t="shared" si="12"/>
        <v>2843290</v>
      </c>
      <c r="F78" s="26">
        <f t="shared" si="13"/>
        <v>823</v>
      </c>
      <c r="G78" s="25">
        <f t="shared" si="14"/>
        <v>1537022.6269453925</v>
      </c>
    </row>
    <row r="79" spans="1:7">
      <c r="A79" s="23">
        <f t="shared" si="10"/>
        <v>44835</v>
      </c>
      <c r="B79" s="23">
        <f t="shared" si="11"/>
        <v>44865</v>
      </c>
      <c r="C79" s="24">
        <v>2843290</v>
      </c>
      <c r="D79" s="25">
        <v>1</v>
      </c>
      <c r="E79" s="24">
        <f t="shared" si="12"/>
        <v>2843290</v>
      </c>
      <c r="F79" s="26">
        <f t="shared" si="13"/>
        <v>792</v>
      </c>
      <c r="G79" s="25">
        <f t="shared" si="14"/>
        <v>1479127.4854687131</v>
      </c>
    </row>
    <row r="80" spans="1:7">
      <c r="A80" s="23">
        <f t="shared" si="10"/>
        <v>44866</v>
      </c>
      <c r="B80" s="23">
        <f t="shared" si="11"/>
        <v>44895</v>
      </c>
      <c r="C80" s="24">
        <v>2843290</v>
      </c>
      <c r="D80" s="25">
        <v>2</v>
      </c>
      <c r="E80" s="24">
        <f t="shared" si="12"/>
        <v>5686580</v>
      </c>
      <c r="F80" s="26">
        <f t="shared" si="13"/>
        <v>762</v>
      </c>
      <c r="G80" s="25">
        <f t="shared" si="14"/>
        <v>2846199.8584019174</v>
      </c>
    </row>
    <row r="81" spans="1:7">
      <c r="A81" s="23">
        <f t="shared" si="10"/>
        <v>44896</v>
      </c>
      <c r="B81" s="23">
        <f t="shared" si="11"/>
        <v>44926</v>
      </c>
      <c r="C81" s="24">
        <v>2843290</v>
      </c>
      <c r="D81" s="25">
        <v>1</v>
      </c>
      <c r="E81" s="24">
        <f t="shared" si="12"/>
        <v>2843290</v>
      </c>
      <c r="F81" s="26">
        <f t="shared" si="13"/>
        <v>731</v>
      </c>
      <c r="G81" s="25">
        <f t="shared" si="14"/>
        <v>1365204.7877242793</v>
      </c>
    </row>
    <row r="82" spans="1:7">
      <c r="A82" s="23">
        <f t="shared" si="10"/>
        <v>44927</v>
      </c>
      <c r="B82" s="23">
        <f t="shared" si="11"/>
        <v>44957</v>
      </c>
      <c r="C82" s="24">
        <v>3216330</v>
      </c>
      <c r="D82" s="25">
        <v>1</v>
      </c>
      <c r="E82" s="24">
        <f t="shared" si="12"/>
        <v>3216330</v>
      </c>
      <c r="F82" s="26">
        <f t="shared" si="13"/>
        <v>700</v>
      </c>
      <c r="G82" s="25">
        <f t="shared" si="14"/>
        <v>1478828.8336805401</v>
      </c>
    </row>
    <row r="83" spans="1:7">
      <c r="A83" s="23">
        <f t="shared" si="10"/>
        <v>44958</v>
      </c>
      <c r="B83" s="23">
        <f t="shared" si="11"/>
        <v>44985</v>
      </c>
      <c r="C83" s="24">
        <v>3216330</v>
      </c>
      <c r="D83" s="25">
        <v>1</v>
      </c>
      <c r="E83" s="24">
        <f t="shared" si="12"/>
        <v>3216330</v>
      </c>
      <c r="F83" s="26">
        <f t="shared" si="13"/>
        <v>672</v>
      </c>
      <c r="G83" s="25">
        <f t="shared" si="14"/>
        <v>1419675.6803333187</v>
      </c>
    </row>
    <row r="84" spans="1:7">
      <c r="A84" s="23">
        <f t="shared" si="10"/>
        <v>44986</v>
      </c>
      <c r="B84" s="23">
        <f t="shared" si="11"/>
        <v>45016</v>
      </c>
      <c r="C84" s="24">
        <v>3216330</v>
      </c>
      <c r="D84" s="25">
        <v>1</v>
      </c>
      <c r="E84" s="24">
        <f t="shared" si="12"/>
        <v>3216330</v>
      </c>
      <c r="F84" s="26">
        <f t="shared" si="13"/>
        <v>641</v>
      </c>
      <c r="G84" s="25">
        <f t="shared" si="14"/>
        <v>1354184.6891274662</v>
      </c>
    </row>
    <row r="85" spans="1:7">
      <c r="A85" s="23">
        <f t="shared" si="10"/>
        <v>45017</v>
      </c>
      <c r="B85" s="23">
        <f t="shared" si="11"/>
        <v>45046</v>
      </c>
      <c r="C85" s="24">
        <v>3216330</v>
      </c>
      <c r="D85" s="25">
        <v>1</v>
      </c>
      <c r="E85" s="24">
        <f t="shared" si="12"/>
        <v>3216330</v>
      </c>
      <c r="F85" s="26">
        <f t="shared" si="13"/>
        <v>611</v>
      </c>
      <c r="G85" s="25">
        <f t="shared" si="14"/>
        <v>1290806.3105411571</v>
      </c>
    </row>
    <row r="86" spans="1:7">
      <c r="A86" s="23">
        <f t="shared" si="10"/>
        <v>45047</v>
      </c>
      <c r="B86" s="23">
        <f t="shared" si="11"/>
        <v>45077</v>
      </c>
      <c r="C86" s="24">
        <v>3216330</v>
      </c>
      <c r="D86" s="25">
        <v>1</v>
      </c>
      <c r="E86" s="24">
        <f t="shared" si="12"/>
        <v>3216330</v>
      </c>
      <c r="F86" s="26">
        <f t="shared" si="13"/>
        <v>580</v>
      </c>
      <c r="G86" s="25">
        <f t="shared" si="14"/>
        <v>1225315.3193353047</v>
      </c>
    </row>
    <row r="87" spans="1:7">
      <c r="A87" s="23">
        <f t="shared" ref="A87:A105" si="15">1+B86</f>
        <v>45078</v>
      </c>
      <c r="B87" s="23">
        <f t="shared" ref="B87:B104" si="16">EOMONTH(A87,0)</f>
        <v>45107</v>
      </c>
      <c r="C87" s="24">
        <v>3216330</v>
      </c>
      <c r="D87" s="25">
        <v>1</v>
      </c>
      <c r="E87" s="24">
        <f t="shared" ref="E87:E105" si="17">+D87*C87</f>
        <v>3216330</v>
      </c>
      <c r="F87" s="26">
        <f t="shared" si="13"/>
        <v>550</v>
      </c>
      <c r="G87" s="25">
        <f t="shared" si="14"/>
        <v>1161936.9407489959</v>
      </c>
    </row>
    <row r="88" spans="1:7">
      <c r="A88" s="23">
        <f t="shared" si="15"/>
        <v>45108</v>
      </c>
      <c r="B88" s="23">
        <f t="shared" si="16"/>
        <v>45138</v>
      </c>
      <c r="C88" s="24">
        <v>3216330</v>
      </c>
      <c r="D88" s="25">
        <v>1</v>
      </c>
      <c r="E88" s="24">
        <f t="shared" si="17"/>
        <v>3216330</v>
      </c>
      <c r="F88" s="26">
        <f t="shared" si="13"/>
        <v>519</v>
      </c>
      <c r="G88" s="25">
        <f t="shared" si="14"/>
        <v>1096445.9495431434</v>
      </c>
    </row>
    <row r="89" spans="1:7">
      <c r="A89" s="23">
        <f t="shared" si="15"/>
        <v>45139</v>
      </c>
      <c r="B89" s="23">
        <f t="shared" si="16"/>
        <v>45169</v>
      </c>
      <c r="C89" s="24">
        <v>3216330</v>
      </c>
      <c r="D89" s="25">
        <v>1</v>
      </c>
      <c r="E89" s="24">
        <f t="shared" si="17"/>
        <v>3216330</v>
      </c>
      <c r="F89" s="26">
        <f t="shared" si="13"/>
        <v>488</v>
      </c>
      <c r="G89" s="25">
        <f t="shared" si="14"/>
        <v>1030954.9583372908</v>
      </c>
    </row>
    <row r="90" spans="1:7">
      <c r="A90" s="23">
        <f t="shared" si="15"/>
        <v>45170</v>
      </c>
      <c r="B90" s="23">
        <f t="shared" si="16"/>
        <v>45199</v>
      </c>
      <c r="C90" s="24">
        <v>3216330</v>
      </c>
      <c r="D90" s="25">
        <v>1</v>
      </c>
      <c r="E90" s="24">
        <f t="shared" si="17"/>
        <v>3216330</v>
      </c>
      <c r="F90" s="26">
        <f t="shared" si="13"/>
        <v>458</v>
      </c>
      <c r="G90" s="25">
        <f t="shared" si="14"/>
        <v>967576.57975098188</v>
      </c>
    </row>
    <row r="91" spans="1:7">
      <c r="A91" s="23">
        <f t="shared" si="15"/>
        <v>45200</v>
      </c>
      <c r="B91" s="23">
        <f t="shared" si="16"/>
        <v>45230</v>
      </c>
      <c r="C91" s="24">
        <v>3216330</v>
      </c>
      <c r="D91" s="25">
        <v>1</v>
      </c>
      <c r="E91" s="24">
        <f t="shared" si="17"/>
        <v>3216330</v>
      </c>
      <c r="F91" s="26">
        <f t="shared" si="13"/>
        <v>427</v>
      </c>
      <c r="G91" s="25">
        <f t="shared" si="14"/>
        <v>902085.5885451294</v>
      </c>
    </row>
    <row r="92" spans="1:7">
      <c r="A92" s="23">
        <f t="shared" si="15"/>
        <v>45231</v>
      </c>
      <c r="B92" s="23">
        <f t="shared" si="16"/>
        <v>45260</v>
      </c>
      <c r="C92" s="24">
        <v>3216330</v>
      </c>
      <c r="D92" s="25">
        <v>2</v>
      </c>
      <c r="E92" s="24">
        <f t="shared" si="17"/>
        <v>6432660</v>
      </c>
      <c r="F92" s="26">
        <f t="shared" si="13"/>
        <v>397</v>
      </c>
      <c r="G92" s="25">
        <f t="shared" si="14"/>
        <v>1677414.4199176414</v>
      </c>
    </row>
    <row r="93" spans="1:7">
      <c r="A93" s="23">
        <f t="shared" si="15"/>
        <v>45261</v>
      </c>
      <c r="B93" s="23">
        <f t="shared" si="16"/>
        <v>45291</v>
      </c>
      <c r="C93" s="24">
        <v>3216330</v>
      </c>
      <c r="D93" s="25">
        <v>1</v>
      </c>
      <c r="E93" s="24">
        <f t="shared" si="17"/>
        <v>3216330</v>
      </c>
      <c r="F93" s="26">
        <f t="shared" si="13"/>
        <v>366</v>
      </c>
      <c r="G93" s="25">
        <f t="shared" si="14"/>
        <v>773216.21875296824</v>
      </c>
    </row>
    <row r="94" spans="1:7">
      <c r="A94" s="23">
        <f t="shared" si="15"/>
        <v>45292</v>
      </c>
      <c r="B94" s="23">
        <f t="shared" si="16"/>
        <v>45322</v>
      </c>
      <c r="C94" s="24">
        <v>3514805</v>
      </c>
      <c r="D94" s="25">
        <v>1</v>
      </c>
      <c r="E94" s="24">
        <f t="shared" si="17"/>
        <v>3514805</v>
      </c>
      <c r="F94" s="26">
        <f t="shared" si="13"/>
        <v>335</v>
      </c>
      <c r="G94" s="25">
        <f t="shared" si="14"/>
        <v>773402.03536600398</v>
      </c>
    </row>
    <row r="95" spans="1:7">
      <c r="A95" s="23">
        <f t="shared" si="15"/>
        <v>45323</v>
      </c>
      <c r="B95" s="23">
        <f t="shared" si="16"/>
        <v>45351</v>
      </c>
      <c r="C95" s="24">
        <v>3514805</v>
      </c>
      <c r="D95" s="25">
        <v>1</v>
      </c>
      <c r="E95" s="24">
        <f t="shared" si="17"/>
        <v>3514805</v>
      </c>
      <c r="F95" s="26">
        <f t="shared" si="13"/>
        <v>306</v>
      </c>
      <c r="G95" s="25">
        <f t="shared" si="14"/>
        <v>706450.81439402152</v>
      </c>
    </row>
    <row r="96" spans="1:7">
      <c r="A96" s="23">
        <f t="shared" si="15"/>
        <v>45352</v>
      </c>
      <c r="B96" s="23">
        <f t="shared" si="16"/>
        <v>45382</v>
      </c>
      <c r="C96" s="24">
        <v>3514805</v>
      </c>
      <c r="D96" s="25">
        <v>1</v>
      </c>
      <c r="E96" s="24">
        <f t="shared" si="17"/>
        <v>3514805</v>
      </c>
      <c r="F96" s="26">
        <f t="shared" si="13"/>
        <v>275</v>
      </c>
      <c r="G96" s="25">
        <f t="shared" si="14"/>
        <v>634882.26783776446</v>
      </c>
    </row>
    <row r="97" spans="1:7">
      <c r="A97" s="23">
        <f t="shared" si="15"/>
        <v>45383</v>
      </c>
      <c r="B97" s="23">
        <f t="shared" si="16"/>
        <v>45412</v>
      </c>
      <c r="C97" s="24">
        <v>3514805</v>
      </c>
      <c r="D97" s="25">
        <v>1</v>
      </c>
      <c r="E97" s="24">
        <f t="shared" si="17"/>
        <v>3514805</v>
      </c>
      <c r="F97" s="26">
        <f t="shared" si="13"/>
        <v>245</v>
      </c>
      <c r="G97" s="25">
        <f t="shared" si="14"/>
        <v>565622.38407364476</v>
      </c>
    </row>
    <row r="98" spans="1:7">
      <c r="A98" s="23">
        <f t="shared" si="15"/>
        <v>45413</v>
      </c>
      <c r="B98" s="23">
        <f t="shared" si="16"/>
        <v>45443</v>
      </c>
      <c r="C98" s="24">
        <v>3514805</v>
      </c>
      <c r="D98" s="25">
        <v>1</v>
      </c>
      <c r="E98" s="24">
        <f t="shared" si="17"/>
        <v>3514805</v>
      </c>
      <c r="F98" s="26">
        <f t="shared" si="13"/>
        <v>214</v>
      </c>
      <c r="G98" s="25">
        <f t="shared" si="14"/>
        <v>494053.83751738758</v>
      </c>
    </row>
    <row r="99" spans="1:7">
      <c r="A99" s="23">
        <f t="shared" si="15"/>
        <v>45444</v>
      </c>
      <c r="B99" s="23">
        <f t="shared" si="16"/>
        <v>45473</v>
      </c>
      <c r="C99" s="24">
        <v>3514805</v>
      </c>
      <c r="D99" s="25">
        <v>1</v>
      </c>
      <c r="E99" s="24">
        <f t="shared" si="17"/>
        <v>3514805</v>
      </c>
      <c r="F99" s="26">
        <f t="shared" si="13"/>
        <v>184</v>
      </c>
      <c r="G99" s="25">
        <f t="shared" si="14"/>
        <v>424793.95375326782</v>
      </c>
    </row>
    <row r="100" spans="1:7">
      <c r="A100" s="23">
        <f t="shared" si="15"/>
        <v>45474</v>
      </c>
      <c r="B100" s="23">
        <f t="shared" si="16"/>
        <v>45504</v>
      </c>
      <c r="C100" s="24">
        <v>3514805</v>
      </c>
      <c r="D100" s="25">
        <v>1</v>
      </c>
      <c r="E100" s="24">
        <f t="shared" si="17"/>
        <v>3514805</v>
      </c>
      <c r="F100" s="26">
        <f t="shared" si="13"/>
        <v>153</v>
      </c>
      <c r="G100" s="25">
        <f t="shared" si="14"/>
        <v>353225.40719701076</v>
      </c>
    </row>
    <row r="101" spans="1:7">
      <c r="A101" s="23">
        <f t="shared" si="15"/>
        <v>45505</v>
      </c>
      <c r="B101" s="23">
        <f t="shared" si="16"/>
        <v>45535</v>
      </c>
      <c r="C101" s="24">
        <v>3514805</v>
      </c>
      <c r="D101" s="25">
        <v>1</v>
      </c>
      <c r="E101" s="24">
        <f t="shared" si="17"/>
        <v>3514805</v>
      </c>
      <c r="F101" s="26">
        <f t="shared" si="13"/>
        <v>122</v>
      </c>
      <c r="G101" s="25">
        <f t="shared" si="14"/>
        <v>281656.8606407537</v>
      </c>
    </row>
    <row r="102" spans="1:7">
      <c r="A102" s="23">
        <f t="shared" si="15"/>
        <v>45536</v>
      </c>
      <c r="B102" s="23">
        <f t="shared" si="16"/>
        <v>45565</v>
      </c>
      <c r="C102" s="24">
        <v>3514805</v>
      </c>
      <c r="D102" s="25">
        <v>1</v>
      </c>
      <c r="E102" s="24">
        <f t="shared" si="17"/>
        <v>3514805</v>
      </c>
      <c r="F102" s="26">
        <f t="shared" si="13"/>
        <v>92</v>
      </c>
      <c r="G102" s="25">
        <f t="shared" si="14"/>
        <v>212396.97687663391</v>
      </c>
    </row>
    <row r="103" spans="1:7">
      <c r="A103" s="23">
        <f t="shared" si="15"/>
        <v>45566</v>
      </c>
      <c r="B103" s="23">
        <f t="shared" si="16"/>
        <v>45596</v>
      </c>
      <c r="C103" s="24">
        <v>3514805</v>
      </c>
      <c r="D103" s="25">
        <v>1</v>
      </c>
      <c r="E103" s="24">
        <f t="shared" si="17"/>
        <v>3514805</v>
      </c>
      <c r="F103" s="26">
        <f t="shared" si="13"/>
        <v>61</v>
      </c>
      <c r="G103" s="25">
        <f t="shared" si="14"/>
        <v>140828.43032037685</v>
      </c>
    </row>
    <row r="104" spans="1:7">
      <c r="A104" s="23">
        <f t="shared" si="15"/>
        <v>45597</v>
      </c>
      <c r="B104" s="23">
        <f t="shared" si="16"/>
        <v>45626</v>
      </c>
      <c r="C104" s="24">
        <v>3514805</v>
      </c>
      <c r="D104" s="25">
        <v>2</v>
      </c>
      <c r="E104" s="24">
        <f t="shared" si="17"/>
        <v>7029610</v>
      </c>
      <c r="F104" s="26">
        <f t="shared" si="13"/>
        <v>31</v>
      </c>
      <c r="G104" s="25">
        <f t="shared" si="14"/>
        <v>143137.09311251418</v>
      </c>
    </row>
    <row r="105" spans="1:7">
      <c r="A105" s="23">
        <f t="shared" si="15"/>
        <v>45627</v>
      </c>
      <c r="B105" s="23">
        <v>45657</v>
      </c>
      <c r="C105" s="24">
        <v>3514805</v>
      </c>
      <c r="D105" s="25">
        <v>1</v>
      </c>
      <c r="E105" s="24">
        <f t="shared" si="17"/>
        <v>3514805</v>
      </c>
      <c r="F105" s="26">
        <f t="shared" si="13"/>
        <v>0</v>
      </c>
      <c r="G105" s="25">
        <f t="shared" si="14"/>
        <v>0</v>
      </c>
    </row>
    <row r="106" spans="1:7" ht="15">
      <c r="A106" s="27"/>
      <c r="B106" s="27"/>
      <c r="C106" s="27"/>
      <c r="D106" s="29" t="s">
        <v>21</v>
      </c>
      <c r="E106" s="30">
        <f>SUM(E43:E105)</f>
        <v>202412876.33333331</v>
      </c>
      <c r="F106" s="31" t="s">
        <v>22</v>
      </c>
      <c r="G106" s="28">
        <f>SUM(G43:G105)</f>
        <v>116098613.23119891</v>
      </c>
    </row>
    <row r="107" spans="1:7">
      <c r="A107" s="21"/>
      <c r="B107" s="21"/>
    </row>
  </sheetData>
  <mergeCells count="25">
    <mergeCell ref="K41:L41"/>
    <mergeCell ref="I41:J41"/>
    <mergeCell ref="I40:L40"/>
    <mergeCell ref="K44:L44"/>
    <mergeCell ref="I44:J44"/>
    <mergeCell ref="K43:L43"/>
    <mergeCell ref="I43:J43"/>
    <mergeCell ref="K42:L42"/>
    <mergeCell ref="I42:J42"/>
    <mergeCell ref="A41:B41"/>
    <mergeCell ref="C34:D34"/>
    <mergeCell ref="A34:B34"/>
    <mergeCell ref="A1:H1"/>
    <mergeCell ref="A2:H2"/>
    <mergeCell ref="A38:D38"/>
    <mergeCell ref="C37:D37"/>
    <mergeCell ref="C36:D36"/>
    <mergeCell ref="C35:D35"/>
    <mergeCell ref="A33:D33"/>
    <mergeCell ref="A40:G40"/>
    <mergeCell ref="C41:C42"/>
    <mergeCell ref="D41:D42"/>
    <mergeCell ref="E41:E42"/>
    <mergeCell ref="F41:F42"/>
    <mergeCell ref="G41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q</dc:creator>
  <cp:keywords/>
  <dc:description/>
  <cp:lastModifiedBy>ACERJC</cp:lastModifiedBy>
  <cp:revision/>
  <dcterms:created xsi:type="dcterms:W3CDTF">2024-09-04T17:47:07Z</dcterms:created>
  <dcterms:modified xsi:type="dcterms:W3CDTF">2024-12-09T19:44:41Z</dcterms:modified>
  <cp:category/>
  <cp:contentStatus/>
</cp:coreProperties>
</file>