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C:\Users\vorozco\Downloads\"/>
    </mc:Choice>
  </mc:AlternateContent>
  <xr:revisionPtr revIDLastSave="0" documentId="13_ncr:1_{17D0769A-653A-4BB4-A6B9-52E9F925D5EF}" xr6:coauthVersionLast="47" xr6:coauthVersionMax="47" xr10:uidLastSave="{00000000-0000-0000-0000-000000000000}"/>
  <bookViews>
    <workbookView xWindow="-120" yWindow="-120" windowWidth="24240" windowHeight="13020" xr2:uid="{00000000-000D-0000-FFFF-FFFF00000000}"/>
  </bookViews>
  <sheets>
    <sheet name="LIQ. SENTENCIA" sheetId="18"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18" l="1"/>
  <c r="M14" i="18"/>
  <c r="M10" i="18"/>
  <c r="M13" i="18"/>
  <c r="M12" i="18"/>
  <c r="M11" i="18"/>
  <c r="E33" i="18"/>
  <c r="E29" i="18"/>
  <c r="F29" i="18" s="1"/>
  <c r="E28" i="18"/>
  <c r="F28" i="18" s="1"/>
  <c r="E27" i="18"/>
  <c r="F27" i="18" s="1"/>
  <c r="E26" i="18"/>
  <c r="F26" i="18" s="1"/>
  <c r="E21" i="18"/>
  <c r="M24" i="18"/>
  <c r="L23" i="18"/>
  <c r="O20" i="18"/>
  <c r="P20" i="18" s="1"/>
  <c r="F30" i="18" l="1"/>
  <c r="E30" i="18"/>
  <c r="M25" i="18"/>
  <c r="I29" i="18" s="1"/>
  <c r="L29" i="18" s="1"/>
  <c r="L22" i="18"/>
  <c r="L13" i="18"/>
  <c r="L12" i="18"/>
  <c r="L11" i="18"/>
  <c r="L10" i="18" l="1"/>
  <c r="L14" i="18" s="1"/>
</calcChain>
</file>

<file path=xl/sharedStrings.xml><?xml version="1.0" encoding="utf-8"?>
<sst xmlns="http://schemas.openxmlformats.org/spreadsheetml/2006/main" count="53" uniqueCount="39">
  <si>
    <t>INDEMNIZACIÓN ARTÍCULO 64 DEL C.S.T.</t>
  </si>
  <si>
    <t>AÑO</t>
  </si>
  <si>
    <t>MES</t>
  </si>
  <si>
    <t>DÍA</t>
  </si>
  <si>
    <t>Tiempo Laborado en:</t>
  </si>
  <si>
    <t>Días</t>
  </si>
  <si>
    <t>Años</t>
  </si>
  <si>
    <t>Ingreso Mensual:</t>
  </si>
  <si>
    <t>Ingreso Diario:</t>
  </si>
  <si>
    <t>Total Indemnizacón:</t>
  </si>
  <si>
    <t>Fecha de Terminación:</t>
  </si>
  <si>
    <t>Fecha de Ingreso:</t>
  </si>
  <si>
    <t>Indemnización primer año</t>
  </si>
  <si>
    <t>Indemnización años adicionales:</t>
  </si>
  <si>
    <t>TOTAL</t>
  </si>
  <si>
    <t>DIFERENCIA</t>
  </si>
  <si>
    <t>ABRIL</t>
  </si>
  <si>
    <t xml:space="preserve">MAYO </t>
  </si>
  <si>
    <t>JUNIO</t>
  </si>
  <si>
    <t>JULIO</t>
  </si>
  <si>
    <t>VALOR INDEXADO</t>
  </si>
  <si>
    <t>SENTENCIA PRIMERA INSTANCIA</t>
  </si>
  <si>
    <t xml:space="preserve">INDEXACIÓN INDEMNIZACIÓN POR DESPIDO INJUSTO </t>
  </si>
  <si>
    <t xml:space="preserve">VALOR </t>
  </si>
  <si>
    <r>
      <rPr>
        <b/>
        <sz val="10"/>
        <color theme="1"/>
        <rFont val="Arial"/>
        <family val="2"/>
      </rPr>
      <t>Nota 1:</t>
    </r>
    <r>
      <rPr>
        <sz val="10"/>
        <color theme="1"/>
        <rFont val="Arial"/>
        <family val="2"/>
      </rPr>
      <t xml:space="preserve"> Se desconoce la base salarial por la cual el Juzgado liquidó la indemnización por despido injusto, y por tanto, el motivo de la diferencia con la liquidación efecutada por el área</t>
    </r>
  </si>
  <si>
    <t>Salario + Aux T</t>
  </si>
  <si>
    <t>TOTAL CONDENA EFICACIA 1RA INSTANCIA- SENTENCIA</t>
  </si>
  <si>
    <t>TOTAL CONDENA EFICACIA 1RA INSTANCIA- ÁREA</t>
  </si>
  <si>
    <t>IPC INC (SEPT/20)</t>
  </si>
  <si>
    <t>IPC FIN (MAY/24)</t>
  </si>
  <si>
    <t>IPC FI (MAY/24)</t>
  </si>
  <si>
    <t>VALOR PAGADO (SALARIO +AT)</t>
  </si>
  <si>
    <t>SALARIO DEJADO DE PERCIBIR SEGÚN CONSIDERACIONES JUEZ</t>
  </si>
  <si>
    <t>INDEXACIÓN</t>
  </si>
  <si>
    <t>LIQUIDACIÓN CONDENA DE ACUERDO A LAS CONSIDERACIONES DE LA JUEZ</t>
  </si>
  <si>
    <t xml:space="preserve">SALARIO DEJADO DE PERCIBIR </t>
  </si>
  <si>
    <t>LIQUIDACIÓN REALIZADA CONFORME A LOS COMPROBANTES DE NÓMINA</t>
  </si>
  <si>
    <r>
      <rPr>
        <b/>
        <sz val="10"/>
        <color theme="1"/>
        <rFont val="Arial"/>
        <family val="2"/>
      </rPr>
      <t>Nota 2:</t>
    </r>
    <r>
      <rPr>
        <sz val="10"/>
        <color theme="1"/>
        <rFont val="Arial"/>
        <family val="2"/>
      </rPr>
      <t xml:space="preserve"> El despacho no precisó la manera de indexar las sumas por salarios dejados de percibir, por lo que, se indexó mes a mes.</t>
    </r>
  </si>
  <si>
    <r>
      <rPr>
        <b/>
        <sz val="10"/>
        <color theme="1"/>
        <rFont val="Arial"/>
        <family val="2"/>
      </rPr>
      <t xml:space="preserve">Nota 3: </t>
    </r>
    <r>
      <rPr>
        <sz val="10"/>
        <color theme="1"/>
        <rFont val="Arial"/>
        <family val="2"/>
      </rPr>
      <t>El despacho tomó los valores "netos" de los comprobantes, es decir, también tuvo en cuentas las deducciones.
SI bien no fue bien liquidado, es más favorable para la CIA la efectuada en sentencia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</si>
</sst>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8" formatCode="&quot;$&quot;\ #,##0.00;[Red]\-&quot;$&quot;\ #,##0.00"/>
    <numFmt numFmtId="44" formatCode="_-&quot;$&quot;\ * #,##0.00_-;\-&quot;$&quot;\ * #,##0.00_-;_-&quot;$&quot;\ * &quot;-&quot;??_-;_-@_-"/>
    <numFmt numFmtId="43" formatCode="_-* #,##0.00_-;\-* #,##0.00_-;_-* &quot;-&quot;??_-;_-@_-"/>
    <numFmt numFmtId="164" formatCode="_ &quot;$&quot;\ * #,##0_ ;_ &quot;$&quot;\ * \-#,##0_ ;_ &quot;$&quot;\ * &quot;-&quot;_ ;_ @_ "/>
    <numFmt numFmtId="165" formatCode="_ * #,##0_ ;_ * \-#,##0_ ;_ * &quot;-&quot;_ ;_ @_ "/>
    <numFmt numFmtId="166" formatCode="_ &quot;$&quot;\ * #,##0.00_ ;_ &quot;$&quot;\ * \-#,##0.00_ ;_ &quot;$&quot;\ * &quot;-&quot;??_ ;_ @_ "/>
    <numFmt numFmtId="167" formatCode="0.0"/>
    <numFmt numFmtId="169" formatCode="&quot;$&quot;\ #,##0"/>
    <numFmt numFmtId="170" formatCode="&quot;$&quot;\ #,##0.00"/>
  </numFmts>
  <fonts count="18" x14ac:knownFonts="1">
    <font>
      <sz val="11"/>
      <color theme="1"/>
      <name val="Calibri"/>
      <family val="2"/>
      <scheme val="minor"/>
    </font>
    <font>
      <sz val="11"/>
      <color theme="1"/>
      <name val="Calibri"/>
      <family val="2"/>
      <scheme val="minor"/>
    </font>
    <font>
      <sz val="10"/>
      <name val="Arial"/>
      <family val="2"/>
    </font>
    <font>
      <sz val="9"/>
      <color theme="1"/>
      <name val="Calibri"/>
      <family val="2"/>
      <scheme val="minor"/>
    </font>
    <font>
      <b/>
      <sz val="9"/>
      <color theme="1"/>
      <name val="Arial"/>
      <family val="2"/>
    </font>
    <font>
      <sz val="11"/>
      <color theme="1"/>
      <name val="Arial"/>
      <family val="2"/>
    </font>
    <font>
      <sz val="9"/>
      <color theme="1"/>
      <name val="Arial"/>
      <family val="2"/>
    </font>
    <font>
      <b/>
      <u/>
      <sz val="9"/>
      <color theme="1"/>
      <name val="Arial"/>
      <family val="2"/>
    </font>
    <font>
      <sz val="9"/>
      <color rgb="FF000000"/>
      <name val="Arial"/>
      <family val="2"/>
    </font>
    <font>
      <b/>
      <sz val="10"/>
      <color theme="1"/>
      <name val="Arial"/>
      <family val="2"/>
    </font>
    <font>
      <b/>
      <sz val="10"/>
      <name val="Arial"/>
      <family val="2"/>
    </font>
    <font>
      <sz val="10"/>
      <color theme="1"/>
      <name val="Arial"/>
      <family val="2"/>
    </font>
    <font>
      <b/>
      <u/>
      <sz val="10"/>
      <color theme="1"/>
      <name val="Calibri"/>
      <family val="2"/>
      <scheme val="minor"/>
    </font>
    <font>
      <b/>
      <u/>
      <sz val="11"/>
      <color theme="1"/>
      <name val="Arial"/>
      <family val="2"/>
    </font>
    <font>
      <sz val="9"/>
      <name val="Arial"/>
      <family val="2"/>
    </font>
    <font>
      <b/>
      <u/>
      <sz val="10"/>
      <color theme="1"/>
      <name val="Arial"/>
      <family val="2"/>
    </font>
    <font>
      <b/>
      <sz val="10"/>
      <color theme="0"/>
      <name val="Arial"/>
      <family val="2"/>
    </font>
    <font>
      <b/>
      <u/>
      <sz val="11"/>
      <color theme="0"/>
      <name val="Arial"/>
      <family val="2"/>
    </font>
  </fonts>
  <fills count="7">
    <fill>
      <patternFill patternType="none"/>
    </fill>
    <fill>
      <patternFill patternType="gray125"/>
    </fill>
    <fill>
      <patternFill patternType="solid">
        <fgColor theme="4" tint="0.79998168889431442"/>
        <bgColor indexed="64"/>
      </patternFill>
    </fill>
    <fill>
      <patternFill patternType="solid">
        <fgColor rgb="FF92D050"/>
        <bgColor indexed="64"/>
      </patternFill>
    </fill>
    <fill>
      <patternFill patternType="solid">
        <fgColor theme="8" tint="-0.249977111117893"/>
        <bgColor indexed="64"/>
      </patternFill>
    </fill>
    <fill>
      <patternFill patternType="solid">
        <fgColor theme="0"/>
        <bgColor indexed="64"/>
      </patternFill>
    </fill>
    <fill>
      <patternFill patternType="solid">
        <fgColor theme="7"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1">
    <xf numFmtId="0" fontId="0" fillId="0" borderId="0"/>
    <xf numFmtId="0" fontId="2" fillId="0" borderId="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3" fillId="0" borderId="0" xfId="0" applyFont="1"/>
    <xf numFmtId="0" fontId="5" fillId="0" borderId="0" xfId="0" applyFont="1"/>
    <xf numFmtId="0" fontId="6" fillId="0" borderId="0" xfId="0" applyFont="1"/>
    <xf numFmtId="0" fontId="8" fillId="0" borderId="0" xfId="0" applyFont="1" applyAlignment="1">
      <alignment vertical="center" wrapText="1"/>
    </xf>
    <xf numFmtId="0" fontId="10" fillId="0" borderId="3" xfId="0" applyFont="1" applyBorder="1" applyAlignment="1">
      <alignment horizontal="center"/>
    </xf>
    <xf numFmtId="0" fontId="2" fillId="0" borderId="1" xfId="0" applyFont="1" applyBorder="1" applyAlignment="1">
      <alignment horizontal="center"/>
    </xf>
    <xf numFmtId="0" fontId="10" fillId="2" borderId="1" xfId="0" applyFont="1" applyFill="1" applyBorder="1" applyAlignment="1">
      <alignment horizontal="center"/>
    </xf>
    <xf numFmtId="167" fontId="10" fillId="2" borderId="1" xfId="0" applyNumberFormat="1" applyFont="1" applyFill="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3" fontId="2" fillId="0" borderId="1" xfId="0" applyNumberFormat="1" applyFont="1" applyBorder="1" applyAlignment="1">
      <alignment horizontal="center"/>
    </xf>
    <xf numFmtId="2" fontId="2" fillId="0" borderId="1" xfId="0" applyNumberFormat="1" applyFont="1" applyBorder="1" applyAlignment="1">
      <alignment horizontal="center"/>
    </xf>
    <xf numFmtId="2" fontId="10" fillId="0" borderId="3" xfId="0" applyNumberFormat="1" applyFont="1" applyBorder="1" applyAlignment="1">
      <alignment horizontal="center"/>
    </xf>
    <xf numFmtId="0" fontId="10" fillId="0" borderId="1" xfId="0" applyFont="1" applyBorder="1"/>
    <xf numFmtId="0" fontId="2" fillId="0" borderId="2" xfId="0" applyFont="1" applyBorder="1" applyAlignment="1">
      <alignment horizontal="center"/>
    </xf>
    <xf numFmtId="0" fontId="9" fillId="2" borderId="1" xfId="0" applyFont="1" applyFill="1" applyBorder="1" applyAlignment="1">
      <alignment horizontal="center"/>
    </xf>
    <xf numFmtId="0" fontId="10" fillId="0" borderId="0" xfId="0" applyFont="1" applyAlignment="1">
      <alignment horizontal="center"/>
    </xf>
    <xf numFmtId="0" fontId="10" fillId="0" borderId="0" xfId="0" applyFont="1"/>
    <xf numFmtId="0" fontId="12" fillId="0" borderId="0" xfId="0" applyFont="1" applyAlignment="1">
      <alignment horizontal="center"/>
    </xf>
    <xf numFmtId="0" fontId="13" fillId="0" borderId="0" xfId="0" applyFont="1" applyAlignment="1">
      <alignment horizontal="center"/>
    </xf>
    <xf numFmtId="0" fontId="9" fillId="0" borderId="1" xfId="0" applyFont="1" applyBorder="1" applyAlignment="1">
      <alignment horizontal="center" vertical="center" wrapText="1"/>
    </xf>
    <xf numFmtId="0" fontId="9" fillId="0" borderId="1" xfId="0" applyFont="1" applyBorder="1" applyAlignment="1">
      <alignment horizontal="center"/>
    </xf>
    <xf numFmtId="169" fontId="11" fillId="0" borderId="1" xfId="0" applyNumberFormat="1" applyFont="1" applyBorder="1"/>
    <xf numFmtId="169" fontId="11" fillId="0" borderId="1" xfId="0" applyNumberFormat="1" applyFont="1" applyBorder="1" applyAlignment="1">
      <alignment horizontal="center" vertical="center" wrapText="1"/>
    </xf>
    <xf numFmtId="2" fontId="2" fillId="0" borderId="1" xfId="2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0" fontId="15" fillId="3" borderId="1" xfId="0" applyNumberFormat="1" applyFont="1" applyFill="1" applyBorder="1" applyAlignment="1">
      <alignment horizontal="center" vertical="center"/>
    </xf>
    <xf numFmtId="169" fontId="6" fillId="0" borderId="1" xfId="0" applyNumberFormat="1" applyFont="1" applyBorder="1" applyAlignment="1">
      <alignment horizontal="center" vertical="center" wrapText="1"/>
    </xf>
    <xf numFmtId="2" fontId="14" fillId="0" borderId="1" xfId="20" applyNumberFormat="1" applyFont="1" applyFill="1" applyBorder="1" applyAlignment="1">
      <alignment horizontal="center" vertical="center" wrapText="1"/>
    </xf>
    <xf numFmtId="2" fontId="14" fillId="0" borderId="1" xfId="20" applyNumberFormat="1" applyFont="1" applyFill="1" applyBorder="1" applyAlignment="1">
      <alignment horizont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170" fontId="7" fillId="3" borderId="1" xfId="0" applyNumberFormat="1" applyFont="1" applyFill="1" applyBorder="1" applyAlignment="1">
      <alignment horizontal="center" vertical="center" wrapText="1"/>
    </xf>
    <xf numFmtId="169" fontId="15" fillId="5" borderId="1" xfId="0" applyNumberFormat="1" applyFont="1" applyFill="1" applyBorder="1"/>
    <xf numFmtId="170" fontId="17" fillId="4" borderId="1" xfId="0" applyNumberFormat="1" applyFont="1" applyFill="1" applyBorder="1"/>
    <xf numFmtId="0" fontId="9" fillId="0" borderId="2" xfId="0" applyFont="1" applyBorder="1" applyAlignment="1">
      <alignment horizontal="center"/>
    </xf>
    <xf numFmtId="0" fontId="9" fillId="0" borderId="7" xfId="0" applyFont="1" applyBorder="1" applyAlignment="1">
      <alignment horizontal="center"/>
    </xf>
    <xf numFmtId="6" fontId="2" fillId="0" borderId="2" xfId="0" applyNumberFormat="1" applyFont="1" applyBorder="1" applyAlignment="1">
      <alignment horizontal="center"/>
    </xf>
    <xf numFmtId="6" fontId="2" fillId="0" borderId="6" xfId="0" applyNumberFormat="1" applyFont="1" applyBorder="1" applyAlignment="1">
      <alignment horizontal="center"/>
    </xf>
    <xf numFmtId="6" fontId="2" fillId="0" borderId="7" xfId="0" applyNumberFormat="1"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169" fontId="0" fillId="0" borderId="1" xfId="0" applyNumberFormat="1" applyBorder="1"/>
    <xf numFmtId="0" fontId="9" fillId="0" borderId="0" xfId="0" applyFont="1"/>
    <xf numFmtId="169" fontId="15" fillId="3" borderId="1" xfId="0" applyNumberFormat="1" applyFont="1" applyFill="1" applyBorder="1"/>
    <xf numFmtId="170" fontId="0" fillId="0" borderId="0" xfId="0" applyNumberFormat="1"/>
    <xf numFmtId="8" fontId="10" fillId="0" borderId="2" xfId="0" applyNumberFormat="1" applyFont="1" applyBorder="1" applyAlignment="1">
      <alignment horizontal="center"/>
    </xf>
    <xf numFmtId="8" fontId="10" fillId="0" borderId="6" xfId="0" applyNumberFormat="1" applyFont="1" applyBorder="1" applyAlignment="1">
      <alignment horizontal="center"/>
    </xf>
    <xf numFmtId="8" fontId="10" fillId="0" borderId="7" xfId="0" applyNumberFormat="1"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11" fillId="2" borderId="0" xfId="0" applyFont="1" applyFill="1" applyAlignment="1">
      <alignment horizontal="center" vertical="center" wrapText="1"/>
    </xf>
    <xf numFmtId="8" fontId="9" fillId="2" borderId="2" xfId="19" applyNumberFormat="1" applyFont="1" applyFill="1" applyBorder="1" applyAlignment="1">
      <alignment horizontal="center" vertical="center"/>
    </xf>
    <xf numFmtId="8" fontId="9" fillId="2" borderId="6" xfId="19" applyNumberFormat="1" applyFont="1" applyFill="1" applyBorder="1" applyAlignment="1">
      <alignment horizontal="center" vertical="center"/>
    </xf>
    <xf numFmtId="8" fontId="9" fillId="2" borderId="7" xfId="19" applyNumberFormat="1" applyFont="1" applyFill="1" applyBorder="1" applyAlignment="1">
      <alignment horizontal="center" vertical="center"/>
    </xf>
    <xf numFmtId="8" fontId="9" fillId="6" borderId="2" xfId="19" applyNumberFormat="1" applyFont="1" applyFill="1" applyBorder="1" applyAlignment="1">
      <alignment horizontal="center" vertical="center"/>
    </xf>
    <xf numFmtId="8" fontId="9" fillId="6" borderId="6" xfId="19" applyNumberFormat="1" applyFont="1" applyFill="1" applyBorder="1" applyAlignment="1">
      <alignment horizontal="center" vertical="center"/>
    </xf>
    <xf numFmtId="8" fontId="9" fillId="6" borderId="7" xfId="19" applyNumberFormat="1" applyFont="1" applyFill="1" applyBorder="1" applyAlignment="1">
      <alignment horizontal="center" vertical="center"/>
    </xf>
    <xf numFmtId="0" fontId="16" fillId="4" borderId="2" xfId="0" applyFont="1" applyFill="1" applyBorder="1" applyAlignment="1">
      <alignment horizontal="center"/>
    </xf>
    <xf numFmtId="0" fontId="16" fillId="4" borderId="6" xfId="0" applyFont="1" applyFill="1" applyBorder="1" applyAlignment="1">
      <alignment horizontal="center"/>
    </xf>
    <xf numFmtId="0" fontId="16" fillId="4" borderId="7" xfId="0" applyFont="1" applyFill="1" applyBorder="1" applyAlignment="1">
      <alignment horizontal="center"/>
    </xf>
    <xf numFmtId="8" fontId="10" fillId="3" borderId="2" xfId="0" applyNumberFormat="1" applyFont="1" applyFill="1" applyBorder="1" applyAlignment="1">
      <alignment horizontal="center"/>
    </xf>
    <xf numFmtId="8" fontId="10" fillId="3" borderId="6" xfId="0" applyNumberFormat="1" applyFont="1" applyFill="1" applyBorder="1" applyAlignment="1">
      <alignment horizontal="center"/>
    </xf>
    <xf numFmtId="8" fontId="10" fillId="3" borderId="7" xfId="0" applyNumberFormat="1" applyFont="1" applyFill="1" applyBorder="1" applyAlignment="1">
      <alignment horizont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5" fillId="0" borderId="0" xfId="0" applyFont="1" applyAlignment="1">
      <alignment horizontal="center"/>
    </xf>
    <xf numFmtId="8" fontId="9" fillId="2" borderId="1" xfId="19" applyNumberFormat="1" applyFont="1" applyFill="1" applyBorder="1" applyAlignment="1">
      <alignment horizontal="center" vertical="center"/>
    </xf>
    <xf numFmtId="0" fontId="15" fillId="3" borderId="8" xfId="0" applyFont="1" applyFill="1" applyBorder="1" applyAlignment="1">
      <alignment horizontal="center"/>
    </xf>
    <xf numFmtId="0" fontId="15" fillId="3" borderId="0" xfId="0" applyFont="1" applyFill="1" applyAlignment="1">
      <alignment horizontal="center"/>
    </xf>
    <xf numFmtId="0" fontId="9" fillId="0" borderId="2" xfId="0" applyFont="1" applyBorder="1" applyAlignment="1">
      <alignment horizontal="center"/>
    </xf>
    <xf numFmtId="0" fontId="9" fillId="0" borderId="6" xfId="0" applyFont="1" applyBorder="1" applyAlignment="1">
      <alignment horizontal="center"/>
    </xf>
    <xf numFmtId="0" fontId="9" fillId="0" borderId="7" xfId="0" applyFont="1" applyBorder="1" applyAlignment="1">
      <alignment horizontal="center"/>
    </xf>
    <xf numFmtId="6" fontId="2" fillId="0" borderId="2" xfId="0" applyNumberFormat="1" applyFont="1" applyBorder="1" applyAlignment="1">
      <alignment horizontal="center"/>
    </xf>
    <xf numFmtId="6" fontId="2" fillId="0" borderId="6" xfId="0" applyNumberFormat="1" applyFont="1" applyBorder="1" applyAlignment="1">
      <alignment horizontal="center"/>
    </xf>
    <xf numFmtId="6" fontId="2" fillId="0" borderId="7" xfId="0" applyNumberFormat="1" applyFont="1" applyBorder="1" applyAlignment="1">
      <alignment horizontal="center"/>
    </xf>
    <xf numFmtId="0" fontId="9" fillId="2" borderId="2" xfId="0" applyFont="1" applyFill="1" applyBorder="1" applyAlignment="1">
      <alignment horizontal="center"/>
    </xf>
    <xf numFmtId="0" fontId="9" fillId="2" borderId="6" xfId="0" applyFont="1" applyFill="1" applyBorder="1" applyAlignment="1">
      <alignment horizontal="center"/>
    </xf>
    <xf numFmtId="0" fontId="9" fillId="2" borderId="7" xfId="0" applyFont="1" applyFill="1" applyBorder="1" applyAlignment="1">
      <alignment horizontal="center"/>
    </xf>
  </cellXfs>
  <cellStyles count="21">
    <cellStyle name="Millares [0] 2" xfId="2" xr:uid="{00000000-0005-0000-0000-000001000000}"/>
    <cellStyle name="Millares 2" xfId="7" xr:uid="{00000000-0005-0000-0000-000002000000}"/>
    <cellStyle name="Millares 3" xfId="9" xr:uid="{00000000-0005-0000-0000-000003000000}"/>
    <cellStyle name="Millares 4" xfId="5" xr:uid="{00000000-0005-0000-0000-000004000000}"/>
    <cellStyle name="Millares 5" xfId="11" xr:uid="{00000000-0005-0000-0000-000005000000}"/>
    <cellStyle name="Millares 6" xfId="14" xr:uid="{00000000-0005-0000-0000-000006000000}"/>
    <cellStyle name="Millares 7" xfId="15" xr:uid="{00000000-0005-0000-0000-000007000000}"/>
    <cellStyle name="Millares 8" xfId="17" xr:uid="{00000000-0005-0000-0000-000008000000}"/>
    <cellStyle name="Moneda" xfId="19" builtinId="4"/>
    <cellStyle name="Moneda [0] 2" xfId="4" xr:uid="{00000000-0005-0000-0000-00000B000000}"/>
    <cellStyle name="Moneda 2" xfId="3" xr:uid="{00000000-0005-0000-0000-00000C000000}"/>
    <cellStyle name="Moneda 3" xfId="8" xr:uid="{00000000-0005-0000-0000-00000D000000}"/>
    <cellStyle name="Moneda 4" xfId="10" xr:uid="{00000000-0005-0000-0000-00000E000000}"/>
    <cellStyle name="Moneda 5" xfId="6" xr:uid="{00000000-0005-0000-0000-00000F000000}"/>
    <cellStyle name="Moneda 6" xfId="12" xr:uid="{00000000-0005-0000-0000-000010000000}"/>
    <cellStyle name="Moneda 7" xfId="13" xr:uid="{00000000-0005-0000-0000-000011000000}"/>
    <cellStyle name="Moneda 8" xfId="16" xr:uid="{00000000-0005-0000-0000-000012000000}"/>
    <cellStyle name="Moneda 9" xfId="18" xr:uid="{00000000-0005-0000-0000-000013000000}"/>
    <cellStyle name="Normal" xfId="0" builtinId="0"/>
    <cellStyle name="Normal 2" xfId="1" xr:uid="{00000000-0005-0000-0000-000015000000}"/>
    <cellStyle name="Porcentaje" xfId="2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38099</xdr:colOff>
      <xdr:row>0</xdr:row>
      <xdr:rowOff>0</xdr:rowOff>
    </xdr:from>
    <xdr:to>
      <xdr:col>4</xdr:col>
      <xdr:colOff>28575</xdr:colOff>
      <xdr:row>3</xdr:row>
      <xdr:rowOff>161925</xdr:rowOff>
    </xdr:to>
    <xdr:pic>
      <xdr:nvPicPr>
        <xdr:cNvPr id="2" name="Imagen 1">
          <a:extLst>
            <a:ext uri="{FF2B5EF4-FFF2-40B4-BE49-F238E27FC236}">
              <a16:creationId xmlns:a16="http://schemas.microsoft.com/office/drawing/2014/main" id="{4CF02FED-5168-41D2-BEE1-63CEC25B21D3}"/>
            </a:ext>
          </a:extLst>
        </xdr:cNvPr>
        <xdr:cNvPicPr>
          <a:picLocks noChangeAspect="1"/>
        </xdr:cNvPicPr>
      </xdr:nvPicPr>
      <xdr:blipFill>
        <a:blip xmlns:r="http://schemas.openxmlformats.org/officeDocument/2006/relationships" r:embed="rId1"/>
        <a:stretch>
          <a:fillRect/>
        </a:stretch>
      </xdr:blipFill>
      <xdr:spPr>
        <a:xfrm>
          <a:off x="800099" y="0"/>
          <a:ext cx="3495676" cy="733425"/>
        </a:xfrm>
        <a:prstGeom prst="rect">
          <a:avLst/>
        </a:prstGeom>
      </xdr:spPr>
    </xdr:pic>
    <xdr:clientData/>
  </xdr:twoCellAnchor>
  <xdr:twoCellAnchor editAs="oneCell">
    <xdr:from>
      <xdr:col>0</xdr:col>
      <xdr:colOff>485775</xdr:colOff>
      <xdr:row>6</xdr:row>
      <xdr:rowOff>114300</xdr:rowOff>
    </xdr:from>
    <xdr:to>
      <xdr:col>5</xdr:col>
      <xdr:colOff>381763</xdr:colOff>
      <xdr:row>14</xdr:row>
      <xdr:rowOff>181216</xdr:rowOff>
    </xdr:to>
    <xdr:pic>
      <xdr:nvPicPr>
        <xdr:cNvPr id="3" name="Imagen 2">
          <a:extLst>
            <a:ext uri="{FF2B5EF4-FFF2-40B4-BE49-F238E27FC236}">
              <a16:creationId xmlns:a16="http://schemas.microsoft.com/office/drawing/2014/main" id="{D273E066-A6B3-DA68-11E0-AB93029EEF6D}"/>
            </a:ext>
          </a:extLst>
        </xdr:cNvPr>
        <xdr:cNvPicPr>
          <a:picLocks noChangeAspect="1"/>
        </xdr:cNvPicPr>
      </xdr:nvPicPr>
      <xdr:blipFill>
        <a:blip xmlns:r="http://schemas.openxmlformats.org/officeDocument/2006/relationships" r:embed="rId2"/>
        <a:stretch>
          <a:fillRect/>
        </a:stretch>
      </xdr:blipFill>
      <xdr:spPr>
        <a:xfrm>
          <a:off x="485775" y="1257300"/>
          <a:ext cx="5468113" cy="17242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D82D1-328B-46DB-868C-9600DD53B968}">
  <dimension ref="A2:Q51"/>
  <sheetViews>
    <sheetView tabSelected="1" zoomScaleNormal="100" workbookViewId="0">
      <selection activeCell="K43" sqref="K43"/>
    </sheetView>
  </sheetViews>
  <sheetFormatPr baseColWidth="10" defaultColWidth="11.42578125" defaultRowHeight="15" x14ac:dyDescent="0.25"/>
  <cols>
    <col min="2" max="2" width="16.42578125" style="1" customWidth="1"/>
    <col min="3" max="3" width="17.85546875" style="1" customWidth="1"/>
    <col min="4" max="4" width="18.28515625" style="1" customWidth="1"/>
    <col min="5" max="5" width="19.5703125" style="1" customWidth="1"/>
    <col min="6" max="7" width="17.85546875" style="1" customWidth="1"/>
    <col min="8" max="8" width="18.85546875" style="1" customWidth="1"/>
    <col min="9" max="9" width="13.7109375" customWidth="1"/>
    <col min="10" max="10" width="16.28515625" customWidth="1"/>
    <col min="11" max="11" width="16.7109375" customWidth="1"/>
    <col min="12" max="12" width="18" customWidth="1"/>
    <col min="13" max="13" width="15.28515625" customWidth="1"/>
    <col min="14" max="14" width="10" customWidth="1"/>
    <col min="15" max="15" width="11" customWidth="1"/>
    <col min="16" max="16" width="11.42578125" customWidth="1"/>
    <col min="17" max="17" width="18.28515625" customWidth="1"/>
  </cols>
  <sheetData>
    <row r="2" spans="1:17" ht="15" customHeight="1" x14ac:dyDescent="0.25">
      <c r="J2" s="4"/>
      <c r="K2" s="4"/>
      <c r="L2" s="4"/>
      <c r="M2" s="4"/>
      <c r="N2" s="4"/>
      <c r="O2" s="4"/>
      <c r="P2" s="4"/>
      <c r="Q2" s="4"/>
    </row>
    <row r="3" spans="1:17" x14ac:dyDescent="0.25">
      <c r="J3" s="4"/>
      <c r="K3" s="4"/>
      <c r="L3" s="4"/>
      <c r="M3" s="4"/>
      <c r="N3" s="4"/>
      <c r="O3" s="4"/>
      <c r="P3" s="4"/>
      <c r="Q3" s="4"/>
    </row>
    <row r="4" spans="1:17" x14ac:dyDescent="0.25">
      <c r="J4" s="4"/>
      <c r="K4" s="4"/>
      <c r="L4" s="4"/>
      <c r="M4" s="4"/>
      <c r="N4" s="4"/>
      <c r="O4" s="4"/>
      <c r="P4" s="4"/>
      <c r="Q4" s="4"/>
    </row>
    <row r="5" spans="1:17" x14ac:dyDescent="0.25">
      <c r="A5" s="1"/>
      <c r="J5" s="4"/>
      <c r="K5" s="4"/>
      <c r="L5" s="4"/>
      <c r="M5" s="4"/>
      <c r="N5" s="4"/>
      <c r="O5" s="4"/>
      <c r="P5" s="4"/>
      <c r="Q5" s="4"/>
    </row>
    <row r="6" spans="1:17" x14ac:dyDescent="0.25">
      <c r="A6" s="1"/>
      <c r="B6" s="69" t="s">
        <v>21</v>
      </c>
      <c r="C6" s="69"/>
      <c r="D6" s="69"/>
      <c r="E6" s="69"/>
      <c r="I6" s="71" t="s">
        <v>36</v>
      </c>
      <c r="J6" s="72"/>
      <c r="K6" s="72"/>
      <c r="L6" s="72"/>
      <c r="M6" s="72"/>
      <c r="N6" s="4"/>
      <c r="O6" s="4"/>
      <c r="P6" s="4"/>
      <c r="Q6" s="4"/>
    </row>
    <row r="7" spans="1:17" x14ac:dyDescent="0.25">
      <c r="A7" s="1"/>
      <c r="J7" s="4"/>
      <c r="K7" s="4"/>
      <c r="L7" s="4"/>
      <c r="M7" s="4"/>
      <c r="N7" s="4"/>
      <c r="O7" s="4"/>
      <c r="P7" s="4"/>
      <c r="Q7" s="4"/>
    </row>
    <row r="8" spans="1:17" x14ac:dyDescent="0.25">
      <c r="A8" s="1"/>
      <c r="I8" s="70" t="s">
        <v>35</v>
      </c>
      <c r="J8" s="70"/>
      <c r="K8" s="70"/>
      <c r="L8" s="70"/>
      <c r="M8" s="4"/>
    </row>
    <row r="9" spans="1:17" ht="25.5" customHeight="1" x14ac:dyDescent="0.25">
      <c r="A9" s="1"/>
      <c r="I9" s="21" t="s">
        <v>2</v>
      </c>
      <c r="J9" s="21" t="s">
        <v>25</v>
      </c>
      <c r="K9" s="21" t="s">
        <v>31</v>
      </c>
      <c r="L9" s="21" t="s">
        <v>15</v>
      </c>
      <c r="M9" s="21" t="s">
        <v>33</v>
      </c>
    </row>
    <row r="10" spans="1:17" x14ac:dyDescent="0.25">
      <c r="A10" s="1"/>
      <c r="I10" s="22" t="s">
        <v>16</v>
      </c>
      <c r="J10" s="23">
        <v>980657</v>
      </c>
      <c r="K10" s="23">
        <v>204821</v>
      </c>
      <c r="L10" s="23">
        <f>J10-K10</f>
        <v>775836</v>
      </c>
      <c r="M10" s="43">
        <f>L10*(142.92/105.7)</f>
        <v>1049030.0957426678</v>
      </c>
    </row>
    <row r="11" spans="1:17" x14ac:dyDescent="0.25">
      <c r="A11" s="1"/>
      <c r="I11" s="22" t="s">
        <v>17</v>
      </c>
      <c r="J11" s="23">
        <v>980655</v>
      </c>
      <c r="K11" s="23">
        <v>702242</v>
      </c>
      <c r="L11" s="23">
        <f t="shared" ref="L11:L13" si="0">J11-K11</f>
        <v>278413</v>
      </c>
      <c r="M11" s="43">
        <f>L11*(142.92/105.36)</f>
        <v>377665.01480637805</v>
      </c>
    </row>
    <row r="12" spans="1:17" s="1" customFormat="1" ht="15" customHeight="1" x14ac:dyDescent="0.25">
      <c r="A12" s="3"/>
      <c r="I12" s="22" t="s">
        <v>18</v>
      </c>
      <c r="J12" s="23">
        <v>980655</v>
      </c>
      <c r="K12" s="23">
        <v>696745</v>
      </c>
      <c r="L12" s="23">
        <f t="shared" si="0"/>
        <v>283910</v>
      </c>
      <c r="M12" s="43">
        <f>L12*(142.92/104.97)</f>
        <v>386552.51214632747</v>
      </c>
    </row>
    <row r="13" spans="1:17" ht="15" customHeight="1" x14ac:dyDescent="0.25">
      <c r="A13" s="3"/>
      <c r="B13" s="3"/>
      <c r="C13" s="3"/>
      <c r="D13" s="3"/>
      <c r="E13" s="3"/>
      <c r="F13" s="3"/>
      <c r="G13" s="3"/>
      <c r="I13" s="22" t="s">
        <v>19</v>
      </c>
      <c r="J13" s="23">
        <v>980655</v>
      </c>
      <c r="K13" s="23">
        <v>717316</v>
      </c>
      <c r="L13" s="23">
        <f t="shared" si="0"/>
        <v>263339</v>
      </c>
      <c r="M13" s="43">
        <f>L13*(142.92/104.97)</f>
        <v>358544.44012575014</v>
      </c>
      <c r="N13" s="3"/>
      <c r="O13" s="3"/>
      <c r="P13" s="4"/>
      <c r="Q13" s="4"/>
    </row>
    <row r="14" spans="1:17" x14ac:dyDescent="0.25">
      <c r="A14" s="3"/>
      <c r="F14" s="19"/>
      <c r="G14" s="19"/>
      <c r="I14" s="73" t="s">
        <v>14</v>
      </c>
      <c r="J14" s="74"/>
      <c r="K14" s="75"/>
      <c r="L14" s="34">
        <f>SUM(L10:L13)</f>
        <v>1601498</v>
      </c>
      <c r="M14" s="45">
        <f>SUM(M10:M13)</f>
        <v>2171792.0628211233</v>
      </c>
    </row>
    <row r="15" spans="1:17" x14ac:dyDescent="0.25">
      <c r="A15" s="3"/>
    </row>
    <row r="16" spans="1:17" x14ac:dyDescent="0.25">
      <c r="A16" s="3"/>
    </row>
    <row r="17" spans="1:16" x14ac:dyDescent="0.25">
      <c r="A17" s="3"/>
      <c r="B17" s="69" t="s">
        <v>34</v>
      </c>
      <c r="C17" s="69"/>
      <c r="D17" s="69"/>
      <c r="E17" s="69"/>
      <c r="I17" s="79" t="s">
        <v>0</v>
      </c>
      <c r="J17" s="80"/>
      <c r="K17" s="80"/>
      <c r="L17" s="80"/>
      <c r="M17" s="80"/>
      <c r="N17" s="80"/>
      <c r="O17" s="80"/>
      <c r="P17" s="81"/>
    </row>
    <row r="18" spans="1:16" x14ac:dyDescent="0.25">
      <c r="A18" s="2"/>
      <c r="I18" s="15"/>
      <c r="J18" s="41"/>
      <c r="K18" s="42"/>
      <c r="L18" s="5" t="s">
        <v>1</v>
      </c>
      <c r="M18" s="5" t="s">
        <v>2</v>
      </c>
      <c r="N18" s="5" t="s">
        <v>3</v>
      </c>
      <c r="O18" s="36" t="s">
        <v>4</v>
      </c>
      <c r="P18" s="37"/>
    </row>
    <row r="19" spans="1:16" ht="17.25" customHeight="1" x14ac:dyDescent="0.25">
      <c r="A19" s="2"/>
      <c r="B19" s="57" t="s">
        <v>22</v>
      </c>
      <c r="C19" s="58"/>
      <c r="D19" s="58"/>
      <c r="E19" s="59"/>
      <c r="I19" s="50" t="s">
        <v>10</v>
      </c>
      <c r="J19" s="51"/>
      <c r="K19" s="52"/>
      <c r="L19" s="6">
        <v>2020</v>
      </c>
      <c r="M19" s="6">
        <v>9</v>
      </c>
      <c r="N19" s="15">
        <v>23</v>
      </c>
      <c r="O19" s="7" t="s">
        <v>5</v>
      </c>
      <c r="P19" s="8" t="s">
        <v>6</v>
      </c>
    </row>
    <row r="20" spans="1:16" x14ac:dyDescent="0.25">
      <c r="A20" s="2"/>
      <c r="B20" s="26" t="s">
        <v>23</v>
      </c>
      <c r="C20" s="16" t="s">
        <v>30</v>
      </c>
      <c r="D20" s="16" t="s">
        <v>28</v>
      </c>
      <c r="E20" s="16" t="s">
        <v>20</v>
      </c>
      <c r="I20" s="50" t="s">
        <v>11</v>
      </c>
      <c r="J20" s="51"/>
      <c r="K20" s="52"/>
      <c r="L20" s="9">
        <v>2014</v>
      </c>
      <c r="M20" s="9">
        <v>2</v>
      </c>
      <c r="N20" s="10">
        <v>1</v>
      </c>
      <c r="O20" s="11">
        <f>(L19-L20)*360+(M19-M20)*30+(N19-N20+1)</f>
        <v>2393</v>
      </c>
      <c r="P20" s="12">
        <f>O20/360</f>
        <v>6.6472222222222221</v>
      </c>
    </row>
    <row r="21" spans="1:16" x14ac:dyDescent="0.25">
      <c r="A21" s="2"/>
      <c r="B21" s="24">
        <v>4213454</v>
      </c>
      <c r="C21" s="25">
        <v>142.91999999999999</v>
      </c>
      <c r="D21" s="30">
        <v>105.29</v>
      </c>
      <c r="E21" s="27">
        <f>B21*(C21/D21)</f>
        <v>5719316.6082249014</v>
      </c>
      <c r="I21" s="50" t="s">
        <v>7</v>
      </c>
      <c r="J21" s="51"/>
      <c r="K21" s="52"/>
      <c r="L21" s="38">
        <v>877802</v>
      </c>
      <c r="M21" s="39"/>
      <c r="N21" s="39"/>
      <c r="O21" s="39"/>
      <c r="P21" s="40"/>
    </row>
    <row r="22" spans="1:16" x14ac:dyDescent="0.25">
      <c r="A22" s="2"/>
      <c r="I22" s="50" t="s">
        <v>8</v>
      </c>
      <c r="J22" s="51"/>
      <c r="K22" s="52"/>
      <c r="L22" s="76">
        <f>L21/30</f>
        <v>29260.066666666666</v>
      </c>
      <c r="M22" s="77"/>
      <c r="N22" s="77"/>
      <c r="O22" s="77"/>
      <c r="P22" s="78"/>
    </row>
    <row r="23" spans="1:16" x14ac:dyDescent="0.25">
      <c r="A23" s="2"/>
      <c r="I23" s="50" t="s">
        <v>12</v>
      </c>
      <c r="J23" s="51"/>
      <c r="K23" s="52"/>
      <c r="L23" s="47">
        <f>L21</f>
        <v>877802</v>
      </c>
      <c r="M23" s="48"/>
      <c r="N23" s="48"/>
      <c r="O23" s="48"/>
      <c r="P23" s="49"/>
    </row>
    <row r="24" spans="1:16" x14ac:dyDescent="0.25">
      <c r="B24" s="54" t="s">
        <v>32</v>
      </c>
      <c r="C24" s="55"/>
      <c r="D24" s="55"/>
      <c r="E24" s="55"/>
      <c r="F24" s="56"/>
      <c r="I24" s="50" t="s">
        <v>13</v>
      </c>
      <c r="J24" s="51"/>
      <c r="K24" s="52"/>
      <c r="L24" s="13">
        <v>5.65</v>
      </c>
      <c r="M24" s="47">
        <f>585200*L24</f>
        <v>3306380</v>
      </c>
      <c r="N24" s="48"/>
      <c r="O24" s="48"/>
      <c r="P24" s="49"/>
    </row>
    <row r="25" spans="1:16" ht="25.5" x14ac:dyDescent="0.25">
      <c r="B25" s="21" t="s">
        <v>2</v>
      </c>
      <c r="C25" s="21" t="s">
        <v>25</v>
      </c>
      <c r="D25" s="21" t="s">
        <v>31</v>
      </c>
      <c r="E25" s="21" t="s">
        <v>15</v>
      </c>
      <c r="F25" s="21" t="s">
        <v>33</v>
      </c>
      <c r="I25" s="66" t="s">
        <v>9</v>
      </c>
      <c r="J25" s="67"/>
      <c r="K25" s="68"/>
      <c r="L25" s="14"/>
      <c r="M25" s="63">
        <f>SUM(L23:M24)</f>
        <v>4184187.65</v>
      </c>
      <c r="N25" s="64"/>
      <c r="O25" s="64"/>
      <c r="P25" s="65"/>
    </row>
    <row r="26" spans="1:16" x14ac:dyDescent="0.25">
      <c r="B26" s="22" t="s">
        <v>16</v>
      </c>
      <c r="C26" s="23">
        <v>905833</v>
      </c>
      <c r="D26" s="23">
        <v>527804</v>
      </c>
      <c r="E26" s="23">
        <f>C26-D26</f>
        <v>378029</v>
      </c>
      <c r="F26" s="43">
        <f>E26*(142.92/105.7)</f>
        <v>511143.8474929044</v>
      </c>
    </row>
    <row r="27" spans="1:16" x14ac:dyDescent="0.25">
      <c r="B27" s="22" t="s">
        <v>17</v>
      </c>
      <c r="C27" s="23">
        <v>905833</v>
      </c>
      <c r="D27" s="23">
        <v>530006</v>
      </c>
      <c r="E27" s="23">
        <f t="shared" ref="E27:E29" si="1">C27-D27</f>
        <v>375827</v>
      </c>
      <c r="F27" s="43">
        <f>E27*(142.92/105.36)</f>
        <v>509806.32915717532</v>
      </c>
      <c r="G27" s="20"/>
      <c r="I27" s="57" t="s">
        <v>22</v>
      </c>
      <c r="J27" s="58"/>
      <c r="K27" s="58"/>
      <c r="L27" s="59"/>
    </row>
    <row r="28" spans="1:16" x14ac:dyDescent="0.25">
      <c r="B28" s="22" t="s">
        <v>18</v>
      </c>
      <c r="C28" s="23">
        <v>905833</v>
      </c>
      <c r="D28" s="23">
        <v>642989</v>
      </c>
      <c r="E28" s="23">
        <f t="shared" si="1"/>
        <v>262844</v>
      </c>
      <c r="F28" s="43">
        <f>E28*(142.92/104.97)</f>
        <v>357870.48185195768</v>
      </c>
      <c r="G28"/>
      <c r="I28" s="31" t="s">
        <v>23</v>
      </c>
      <c r="J28" s="16" t="s">
        <v>29</v>
      </c>
      <c r="K28" s="16" t="s">
        <v>28</v>
      </c>
      <c r="L28" s="32" t="s">
        <v>20</v>
      </c>
    </row>
    <row r="29" spans="1:16" ht="15" customHeight="1" x14ac:dyDescent="0.25">
      <c r="B29" s="22" t="s">
        <v>19</v>
      </c>
      <c r="C29" s="23">
        <v>905833</v>
      </c>
      <c r="D29" s="23">
        <v>663560</v>
      </c>
      <c r="E29" s="23">
        <f t="shared" si="1"/>
        <v>242273</v>
      </c>
      <c r="F29" s="43">
        <f>E29*(142.92/104.97)</f>
        <v>329862.40983138036</v>
      </c>
      <c r="G29"/>
      <c r="I29" s="28">
        <f>M25</f>
        <v>4184187.65</v>
      </c>
      <c r="J29" s="29">
        <v>142.91999999999999</v>
      </c>
      <c r="K29" s="30">
        <v>105.29</v>
      </c>
      <c r="L29" s="33">
        <f>I29*(J29/K29)</f>
        <v>5679590.6442967029</v>
      </c>
    </row>
    <row r="30" spans="1:16" x14ac:dyDescent="0.25">
      <c r="B30" s="44"/>
      <c r="C30" s="44"/>
      <c r="D30" s="44"/>
      <c r="E30" s="34">
        <f>SUM(E26:E29)</f>
        <v>1258973</v>
      </c>
      <c r="F30" s="45">
        <f>SUM(F26:F29)</f>
        <v>1708683.0683334176</v>
      </c>
      <c r="G30"/>
      <c r="I30" s="17"/>
      <c r="J30" s="17"/>
      <c r="K30" s="17"/>
      <c r="L30" s="18"/>
    </row>
    <row r="31" spans="1:16" x14ac:dyDescent="0.25">
      <c r="G31"/>
    </row>
    <row r="32" spans="1:16" x14ac:dyDescent="0.25">
      <c r="G32"/>
    </row>
    <row r="33" spans="2:12" x14ac:dyDescent="0.25">
      <c r="B33" s="60" t="s">
        <v>26</v>
      </c>
      <c r="C33" s="61"/>
      <c r="D33" s="62"/>
      <c r="E33" s="35">
        <f>F30+E21</f>
        <v>7427999.6765583195</v>
      </c>
      <c r="G33"/>
      <c r="I33" s="60" t="s">
        <v>27</v>
      </c>
      <c r="J33" s="61"/>
      <c r="K33" s="62"/>
      <c r="L33" s="35">
        <f>L29+M14</f>
        <v>7851382.7071178257</v>
      </c>
    </row>
    <row r="34" spans="2:12" ht="15" customHeight="1" x14ac:dyDescent="0.25">
      <c r="G34"/>
    </row>
    <row r="35" spans="2:12" ht="16.5" customHeight="1" x14ac:dyDescent="0.25">
      <c r="G35" s="53" t="s">
        <v>24</v>
      </c>
      <c r="H35" s="53"/>
    </row>
    <row r="36" spans="2:12" x14ac:dyDescent="0.25">
      <c r="B36"/>
      <c r="C36"/>
      <c r="D36"/>
      <c r="E36"/>
      <c r="G36" s="53"/>
      <c r="H36" s="53"/>
      <c r="L36" s="46"/>
    </row>
    <row r="37" spans="2:12" ht="14.25" customHeight="1" x14ac:dyDescent="0.25">
      <c r="B37"/>
      <c r="C37"/>
      <c r="D37"/>
      <c r="E37"/>
      <c r="G37" s="53"/>
      <c r="H37" s="53"/>
    </row>
    <row r="38" spans="2:12" ht="15" customHeight="1" x14ac:dyDescent="0.25">
      <c r="G38" s="53"/>
      <c r="H38" s="53"/>
    </row>
    <row r="39" spans="2:12" x14ac:dyDescent="0.25">
      <c r="B39"/>
      <c r="C39"/>
      <c r="D39"/>
      <c r="E39"/>
      <c r="G39" s="53"/>
      <c r="H39" s="53"/>
    </row>
    <row r="40" spans="2:12" x14ac:dyDescent="0.25">
      <c r="B40"/>
      <c r="C40"/>
      <c r="D40"/>
      <c r="E40"/>
    </row>
    <row r="41" spans="2:12" x14ac:dyDescent="0.25">
      <c r="G41" s="53" t="s">
        <v>37</v>
      </c>
      <c r="H41" s="53"/>
    </row>
    <row r="42" spans="2:12" x14ac:dyDescent="0.25">
      <c r="G42" s="53"/>
      <c r="H42" s="53"/>
    </row>
    <row r="43" spans="2:12" x14ac:dyDescent="0.25">
      <c r="F43"/>
      <c r="G43" s="53"/>
      <c r="H43" s="53"/>
    </row>
    <row r="44" spans="2:12" x14ac:dyDescent="0.25">
      <c r="F44"/>
      <c r="G44" s="53"/>
      <c r="H44" s="53"/>
    </row>
    <row r="45" spans="2:12" x14ac:dyDescent="0.25">
      <c r="B45" s="3"/>
      <c r="C45" s="3"/>
      <c r="D45" s="3"/>
      <c r="E45" s="3"/>
      <c r="F45"/>
      <c r="G45" s="53"/>
      <c r="H45" s="53"/>
    </row>
    <row r="46" spans="2:12" x14ac:dyDescent="0.25">
      <c r="B46" s="3"/>
      <c r="C46" s="3"/>
      <c r="D46" s="3"/>
      <c r="E46" s="3"/>
      <c r="F46"/>
      <c r="G46"/>
    </row>
    <row r="47" spans="2:12" x14ac:dyDescent="0.25">
      <c r="B47" s="3"/>
      <c r="C47" s="3"/>
      <c r="D47" s="3"/>
      <c r="E47" s="3"/>
      <c r="F47"/>
      <c r="G47" s="53" t="s">
        <v>38</v>
      </c>
      <c r="H47" s="53"/>
    </row>
    <row r="48" spans="2:12" x14ac:dyDescent="0.25">
      <c r="B48" s="3"/>
      <c r="C48" s="3"/>
      <c r="D48" s="3"/>
      <c r="E48" s="3"/>
      <c r="F48"/>
      <c r="G48" s="53"/>
      <c r="H48" s="53"/>
    </row>
    <row r="49" spans="7:8" x14ac:dyDescent="0.25">
      <c r="G49" s="53"/>
      <c r="H49" s="53"/>
    </row>
    <row r="50" spans="7:8" x14ac:dyDescent="0.25">
      <c r="G50" s="53"/>
      <c r="H50" s="53"/>
    </row>
    <row r="51" spans="7:8" x14ac:dyDescent="0.25">
      <c r="G51" s="53"/>
      <c r="H51" s="53"/>
    </row>
  </sheetData>
  <mergeCells count="25">
    <mergeCell ref="B6:E6"/>
    <mergeCell ref="B17:E17"/>
    <mergeCell ref="I23:K23"/>
    <mergeCell ref="I22:K22"/>
    <mergeCell ref="I8:L8"/>
    <mergeCell ref="I6:M6"/>
    <mergeCell ref="I14:K14"/>
    <mergeCell ref="B19:E19"/>
    <mergeCell ref="L22:P22"/>
    <mergeCell ref="L23:P23"/>
    <mergeCell ref="I17:P17"/>
    <mergeCell ref="I19:K19"/>
    <mergeCell ref="I20:K20"/>
    <mergeCell ref="I21:K21"/>
    <mergeCell ref="M24:P24"/>
    <mergeCell ref="I24:K24"/>
    <mergeCell ref="G41:H45"/>
    <mergeCell ref="G47:H51"/>
    <mergeCell ref="B24:F24"/>
    <mergeCell ref="I27:L27"/>
    <mergeCell ref="G35:H39"/>
    <mergeCell ref="B33:D33"/>
    <mergeCell ref="M25:P25"/>
    <mergeCell ref="I33:K33"/>
    <mergeCell ref="I25:K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LIQ. SENTENCIA</vt:lpstr>
    </vt:vector>
  </TitlesOfParts>
  <Manager/>
  <Company>Rama Judicial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Sebastian Suarez Ossa</dc:creator>
  <cp:keywords/>
  <dc:description/>
  <cp:lastModifiedBy>Valentina Orozco Arce</cp:lastModifiedBy>
  <cp:revision/>
  <dcterms:created xsi:type="dcterms:W3CDTF">2023-05-23T18:21:31Z</dcterms:created>
  <dcterms:modified xsi:type="dcterms:W3CDTF">2024-07-04T23:18:20Z</dcterms:modified>
  <cp:category/>
  <cp:contentStatus/>
</cp:coreProperties>
</file>