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17D0769A-653A-4BB4-A6B9-52E9F925D5EF}" xr6:coauthVersionLast="47" xr6:coauthVersionMax="47" xr10:uidLastSave="{00000000-0000-0000-0000-000000000000}"/>
  <bookViews>
    <workbookView xWindow="-120" yWindow="-120" windowWidth="24240" windowHeight="13020" xr2:uid="{00000000-000D-0000-FFFF-FFFF00000000}"/>
  </bookViews>
  <sheets>
    <sheet name="LIQ. SENTENCIA" sheetId="18"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8" l="1"/>
  <c r="M14" i="18"/>
  <c r="M10" i="18"/>
  <c r="M13" i="18"/>
  <c r="M12" i="18"/>
  <c r="M11" i="18"/>
  <c r="E33" i="18"/>
  <c r="E29" i="18"/>
  <c r="F29" i="18" s="1"/>
  <c r="E28" i="18"/>
  <c r="F28" i="18" s="1"/>
  <c r="E27" i="18"/>
  <c r="F27" i="18" s="1"/>
  <c r="E26" i="18"/>
  <c r="F26" i="18" s="1"/>
  <c r="E21" i="18"/>
  <c r="M24" i="18"/>
  <c r="L23" i="18"/>
  <c r="O20" i="18"/>
  <c r="P20" i="18" s="1"/>
  <c r="F30" i="18" l="1"/>
  <c r="E30" i="18"/>
  <c r="M25" i="18"/>
  <c r="I29" i="18" s="1"/>
  <c r="L29" i="18" s="1"/>
  <c r="L22" i="18"/>
  <c r="L13" i="18"/>
  <c r="L12" i="18"/>
  <c r="L11" i="18"/>
  <c r="L10" i="18" l="1"/>
  <c r="L14" i="18" s="1"/>
</calcChain>
</file>

<file path=xl/sharedStrings.xml><?xml version="1.0" encoding="utf-8"?>
<sst xmlns="http://schemas.openxmlformats.org/spreadsheetml/2006/main" count="53" uniqueCount="39">
  <si>
    <t>INDEMNIZACIÓN ARTÍCULO 64 DEL C.S.T.</t>
  </si>
  <si>
    <t>AÑO</t>
  </si>
  <si>
    <t>MES</t>
  </si>
  <si>
    <t>DÍA</t>
  </si>
  <si>
    <t>Tiempo Laborado en:</t>
  </si>
  <si>
    <t>Días</t>
  </si>
  <si>
    <t>Años</t>
  </si>
  <si>
    <t>Ingreso Mensual:</t>
  </si>
  <si>
    <t>Ingreso Diario:</t>
  </si>
  <si>
    <t>Total Indemnizacón:</t>
  </si>
  <si>
    <t>Fecha de Terminación:</t>
  </si>
  <si>
    <t>Fecha de Ingreso:</t>
  </si>
  <si>
    <t>Indemnización primer año</t>
  </si>
  <si>
    <t>Indemnización años adicionales:</t>
  </si>
  <si>
    <t>TOTAL</t>
  </si>
  <si>
    <t>DIFERENCIA</t>
  </si>
  <si>
    <t>ABRIL</t>
  </si>
  <si>
    <t xml:space="preserve">MAYO </t>
  </si>
  <si>
    <t>JUNIO</t>
  </si>
  <si>
    <t>JULIO</t>
  </si>
  <si>
    <t>VALOR INDEXADO</t>
  </si>
  <si>
    <t>SENTENCIA PRIMERA INSTANCIA</t>
  </si>
  <si>
    <t xml:space="preserve">INDEXACIÓN INDEMNIZACIÓN POR DESPIDO INJUSTO </t>
  </si>
  <si>
    <t xml:space="preserve">VALOR </t>
  </si>
  <si>
    <r>
      <rPr>
        <b/>
        <sz val="10"/>
        <color theme="1"/>
        <rFont val="Arial"/>
        <family val="2"/>
      </rPr>
      <t>Nota 1:</t>
    </r>
    <r>
      <rPr>
        <sz val="10"/>
        <color theme="1"/>
        <rFont val="Arial"/>
        <family val="2"/>
      </rPr>
      <t xml:space="preserve"> Se desconoce la base salarial por la cual el Juzgado liquidó la indemnización por despido injusto, y por tanto, el motivo de la diferencia con la liquidación efecutada por el área</t>
    </r>
  </si>
  <si>
    <t>Salario + Aux T</t>
  </si>
  <si>
    <t>TOTAL CONDENA EFICACIA 1RA INSTANCIA- SENTENCIA</t>
  </si>
  <si>
    <t>TOTAL CONDENA EFICACIA 1RA INSTANCIA- ÁREA</t>
  </si>
  <si>
    <t>IPC INC (SEPT/20)</t>
  </si>
  <si>
    <t>IPC FIN (MAY/24)</t>
  </si>
  <si>
    <t>IPC FI (MAY/24)</t>
  </si>
  <si>
    <t>VALOR PAGADO (SALARIO +AT)</t>
  </si>
  <si>
    <t>SALARIO DEJADO DE PERCIBIR SEGÚN CONSIDERACIONES JUEZ</t>
  </si>
  <si>
    <t>INDEXACIÓN</t>
  </si>
  <si>
    <t>LIQUIDACIÓN CONDENA DE ACUERDO A LAS CONSIDERACIONES DE LA JUEZ</t>
  </si>
  <si>
    <t xml:space="preserve">SALARIO DEJADO DE PERCIBIR </t>
  </si>
  <si>
    <t>LIQUIDACIÓN REALIZADA CONFORME A LOS COMPROBANTES DE NÓMINA</t>
  </si>
  <si>
    <r>
      <rPr>
        <b/>
        <sz val="10"/>
        <color theme="1"/>
        <rFont val="Arial"/>
        <family val="2"/>
      </rPr>
      <t>Nota 2:</t>
    </r>
    <r>
      <rPr>
        <sz val="10"/>
        <color theme="1"/>
        <rFont val="Arial"/>
        <family val="2"/>
      </rPr>
      <t xml:space="preserve"> El despacho no precisó la manera de indexar las sumas por salarios dejados de percibir, por lo que, se indexó mes a mes.</t>
    </r>
  </si>
  <si>
    <r>
      <rPr>
        <b/>
        <sz val="10"/>
        <color theme="1"/>
        <rFont val="Arial"/>
        <family val="2"/>
      </rPr>
      <t xml:space="preserve">Nota 3: </t>
    </r>
    <r>
      <rPr>
        <sz val="10"/>
        <color theme="1"/>
        <rFont val="Arial"/>
        <family val="2"/>
      </rPr>
      <t>El despacho tomó los valores "netos" de los comprobantes, es decir, también tuvo en cuentas las deducciones.
SI bien no fue bien liquidado, es más favorable para la CIA la efectuada en sentencia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</si>
</sst>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8" formatCode="&quot;$&quot;\ #,##0.00;[Red]\-&quot;$&quot;\ #,##0.00"/>
    <numFmt numFmtId="44" formatCode="_-&quot;$&quot;\ * #,##0.00_-;\-&quot;$&quot;\ * #,##0.00_-;_-&quot;$&quot;\ * &quot;-&quot;??_-;_-@_-"/>
    <numFmt numFmtId="43" formatCode="_-* #,##0.00_-;\-* #,##0.00_-;_-* &quot;-&quot;??_-;_-@_-"/>
    <numFmt numFmtId="164" formatCode="_ &quot;$&quot;\ * #,##0_ ;_ &quot;$&quot;\ * \-#,##0_ ;_ &quot;$&quot;\ * &quot;-&quot;_ ;_ @_ "/>
    <numFmt numFmtId="165" formatCode="_ * #,##0_ ;_ * \-#,##0_ ;_ * &quot;-&quot;_ ;_ @_ "/>
    <numFmt numFmtId="166" formatCode="_ &quot;$&quot;\ * #,##0.00_ ;_ &quot;$&quot;\ * \-#,##0.00_ ;_ &quot;$&quot;\ * &quot;-&quot;??_ ;_ @_ "/>
    <numFmt numFmtId="167" formatCode="0.0"/>
    <numFmt numFmtId="169" formatCode="&quot;$&quot;\ #,##0"/>
    <numFmt numFmtId="170" formatCode="&quot;$&quot;\ #,##0.00"/>
  </numFmts>
  <fonts count="18"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b/>
      <sz val="9"/>
      <color theme="1"/>
      <name val="Arial"/>
      <family val="2"/>
    </font>
    <font>
      <sz val="11"/>
      <color theme="1"/>
      <name val="Arial"/>
      <family val="2"/>
    </font>
    <font>
      <sz val="9"/>
      <color theme="1"/>
      <name val="Arial"/>
      <family val="2"/>
    </font>
    <font>
      <b/>
      <u/>
      <sz val="9"/>
      <color theme="1"/>
      <name val="Arial"/>
      <family val="2"/>
    </font>
    <font>
      <sz val="9"/>
      <color rgb="FF000000"/>
      <name val="Arial"/>
      <family val="2"/>
    </font>
    <font>
      <b/>
      <sz val="10"/>
      <color theme="1"/>
      <name val="Arial"/>
      <family val="2"/>
    </font>
    <font>
      <b/>
      <sz val="10"/>
      <name val="Arial"/>
      <family val="2"/>
    </font>
    <font>
      <sz val="10"/>
      <color theme="1"/>
      <name val="Arial"/>
      <family val="2"/>
    </font>
    <font>
      <b/>
      <u/>
      <sz val="10"/>
      <color theme="1"/>
      <name val="Calibri"/>
      <family val="2"/>
      <scheme val="minor"/>
    </font>
    <font>
      <b/>
      <u/>
      <sz val="11"/>
      <color theme="1"/>
      <name val="Arial"/>
      <family val="2"/>
    </font>
    <font>
      <sz val="9"/>
      <name val="Arial"/>
      <family val="2"/>
    </font>
    <font>
      <b/>
      <u/>
      <sz val="10"/>
      <color theme="1"/>
      <name val="Arial"/>
      <family val="2"/>
    </font>
    <font>
      <b/>
      <sz val="10"/>
      <color theme="0"/>
      <name val="Arial"/>
      <family val="2"/>
    </font>
    <font>
      <b/>
      <u/>
      <sz val="11"/>
      <color theme="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theme="0"/>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1">
    <xf numFmtId="0" fontId="0" fillId="0" borderId="0"/>
    <xf numFmtId="0" fontId="2" fillId="0" borderId="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center" wrapText="1"/>
    </xf>
    <xf numFmtId="0" fontId="10" fillId="0" borderId="3" xfId="0" applyFont="1" applyBorder="1" applyAlignment="1">
      <alignment horizontal="center"/>
    </xf>
    <xf numFmtId="0" fontId="2" fillId="0" borderId="1" xfId="0" applyFont="1" applyBorder="1" applyAlignment="1">
      <alignment horizontal="center"/>
    </xf>
    <xf numFmtId="0" fontId="10" fillId="2" borderId="1" xfId="0" applyFont="1" applyFill="1" applyBorder="1" applyAlignment="1">
      <alignment horizontal="center"/>
    </xf>
    <xf numFmtId="167" fontId="10" fillId="2" borderId="1" xfId="0" applyNumberFormat="1" applyFon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3" fontId="2" fillId="0" borderId="1" xfId="0" applyNumberFormat="1" applyFont="1" applyBorder="1" applyAlignment="1">
      <alignment horizontal="center"/>
    </xf>
    <xf numFmtId="2" fontId="2" fillId="0" borderId="1" xfId="0" applyNumberFormat="1" applyFont="1" applyBorder="1" applyAlignment="1">
      <alignment horizontal="center"/>
    </xf>
    <xf numFmtId="2" fontId="10" fillId="0" borderId="3" xfId="0" applyNumberFormat="1" applyFont="1" applyBorder="1" applyAlignment="1">
      <alignment horizontal="center"/>
    </xf>
    <xf numFmtId="0" fontId="10" fillId="0" borderId="1" xfId="0" applyFont="1" applyBorder="1"/>
    <xf numFmtId="0" fontId="2" fillId="0" borderId="2" xfId="0" applyFont="1" applyBorder="1" applyAlignment="1">
      <alignment horizontal="center"/>
    </xf>
    <xf numFmtId="0" fontId="9" fillId="2" borderId="1" xfId="0" applyFont="1" applyFill="1" applyBorder="1" applyAlignment="1">
      <alignment horizontal="center"/>
    </xf>
    <xf numFmtId="0" fontId="10" fillId="0" borderId="0" xfId="0" applyFont="1" applyAlignment="1">
      <alignment horizontal="center"/>
    </xf>
    <xf numFmtId="0" fontId="10" fillId="0" borderId="0" xfId="0" applyFont="1"/>
    <xf numFmtId="0" fontId="12" fillId="0" borderId="0" xfId="0" applyFont="1" applyAlignment="1">
      <alignment horizontal="center"/>
    </xf>
    <xf numFmtId="0" fontId="13" fillId="0" borderId="0" xfId="0" applyFont="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xf>
    <xf numFmtId="169" fontId="11" fillId="0" borderId="1" xfId="0" applyNumberFormat="1" applyFont="1" applyBorder="1"/>
    <xf numFmtId="169" fontId="11" fillId="0" borderId="1" xfId="0" applyNumberFormat="1" applyFont="1" applyBorder="1" applyAlignment="1">
      <alignment horizontal="center" vertical="center" wrapText="1"/>
    </xf>
    <xf numFmtId="2" fontId="2" fillId="0" borderId="1" xfId="20" applyNumberFormat="1" applyFont="1" applyFill="1" applyBorder="1" applyAlignment="1">
      <alignment horizontal="center" vertical="center"/>
    </xf>
    <xf numFmtId="0" fontId="9" fillId="2" borderId="1" xfId="0" applyFont="1" applyFill="1" applyBorder="1" applyAlignment="1">
      <alignment horizontal="center" vertical="center" wrapText="1"/>
    </xf>
    <xf numFmtId="170" fontId="15" fillId="3" borderId="1" xfId="0" applyNumberFormat="1" applyFont="1" applyFill="1" applyBorder="1" applyAlignment="1">
      <alignment horizontal="center" vertical="center"/>
    </xf>
    <xf numFmtId="169" fontId="6" fillId="0" borderId="1" xfId="0" applyNumberFormat="1" applyFont="1" applyBorder="1" applyAlignment="1">
      <alignment horizontal="center" vertical="center" wrapText="1"/>
    </xf>
    <xf numFmtId="2" fontId="14" fillId="0" borderId="1" xfId="20" applyNumberFormat="1" applyFont="1" applyFill="1" applyBorder="1" applyAlignment="1">
      <alignment horizontal="center" vertical="center" wrapText="1"/>
    </xf>
    <xf numFmtId="2" fontId="14" fillId="0" borderId="1" xfId="20" applyNumberFormat="1" applyFont="1" applyFill="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170" fontId="7" fillId="3" borderId="1" xfId="0" applyNumberFormat="1" applyFont="1" applyFill="1" applyBorder="1" applyAlignment="1">
      <alignment horizontal="center" vertical="center" wrapText="1"/>
    </xf>
    <xf numFmtId="169" fontId="15" fillId="5" borderId="1" xfId="0" applyNumberFormat="1" applyFont="1" applyFill="1" applyBorder="1"/>
    <xf numFmtId="170" fontId="17" fillId="4" borderId="1" xfId="0" applyNumberFormat="1" applyFont="1" applyFill="1" applyBorder="1"/>
    <xf numFmtId="0" fontId="9" fillId="0" borderId="2" xfId="0" applyFont="1" applyBorder="1" applyAlignment="1">
      <alignment horizontal="center"/>
    </xf>
    <xf numFmtId="0" fontId="9" fillId="0" borderId="7" xfId="0" applyFont="1" applyBorder="1" applyAlignment="1">
      <alignment horizontal="center"/>
    </xf>
    <xf numFmtId="6" fontId="2" fillId="0" borderId="2" xfId="0" applyNumberFormat="1" applyFont="1" applyBorder="1" applyAlignment="1">
      <alignment horizontal="center"/>
    </xf>
    <xf numFmtId="6" fontId="2" fillId="0" borderId="6" xfId="0" applyNumberFormat="1" applyFont="1" applyBorder="1" applyAlignment="1">
      <alignment horizontal="center"/>
    </xf>
    <xf numFmtId="6" fontId="2" fillId="0" borderId="7"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169" fontId="0" fillId="0" borderId="1" xfId="0" applyNumberFormat="1" applyBorder="1"/>
    <xf numFmtId="0" fontId="9" fillId="0" borderId="0" xfId="0" applyFont="1"/>
    <xf numFmtId="169" fontId="15" fillId="3" borderId="1" xfId="0" applyNumberFormat="1" applyFont="1" applyFill="1" applyBorder="1"/>
    <xf numFmtId="170" fontId="0" fillId="0" borderId="0" xfId="0" applyNumberFormat="1"/>
    <xf numFmtId="8" fontId="10" fillId="0" borderId="2" xfId="0" applyNumberFormat="1" applyFont="1" applyBorder="1" applyAlignment="1">
      <alignment horizontal="center"/>
    </xf>
    <xf numFmtId="8" fontId="10" fillId="0" borderId="6" xfId="0" applyNumberFormat="1" applyFont="1" applyBorder="1" applyAlignment="1">
      <alignment horizontal="center"/>
    </xf>
    <xf numFmtId="8" fontId="10" fillId="0" borderId="7" xfId="0" applyNumberFormat="1"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11" fillId="2" borderId="0" xfId="0" applyFont="1" applyFill="1" applyAlignment="1">
      <alignment horizontal="center" vertical="center" wrapText="1"/>
    </xf>
    <xf numFmtId="8" fontId="9" fillId="2" borderId="2" xfId="19" applyNumberFormat="1" applyFont="1" applyFill="1" applyBorder="1" applyAlignment="1">
      <alignment horizontal="center" vertical="center"/>
    </xf>
    <xf numFmtId="8" fontId="9" fillId="2" borderId="6" xfId="19" applyNumberFormat="1" applyFont="1" applyFill="1" applyBorder="1" applyAlignment="1">
      <alignment horizontal="center" vertical="center"/>
    </xf>
    <xf numFmtId="8" fontId="9" fillId="2" borderId="7" xfId="19" applyNumberFormat="1" applyFont="1" applyFill="1" applyBorder="1" applyAlignment="1">
      <alignment horizontal="center" vertical="center"/>
    </xf>
    <xf numFmtId="8" fontId="9" fillId="6" borderId="2" xfId="19" applyNumberFormat="1" applyFont="1" applyFill="1" applyBorder="1" applyAlignment="1">
      <alignment horizontal="center" vertical="center"/>
    </xf>
    <xf numFmtId="8" fontId="9" fillId="6" borderId="6" xfId="19" applyNumberFormat="1" applyFont="1" applyFill="1" applyBorder="1" applyAlignment="1">
      <alignment horizontal="center" vertical="center"/>
    </xf>
    <xf numFmtId="8" fontId="9" fillId="6" borderId="7" xfId="19" applyNumberFormat="1" applyFont="1" applyFill="1" applyBorder="1" applyAlignment="1">
      <alignment horizontal="center" vertical="center"/>
    </xf>
    <xf numFmtId="0" fontId="16" fillId="4" borderId="2" xfId="0" applyFont="1" applyFill="1" applyBorder="1" applyAlignment="1">
      <alignment horizontal="center"/>
    </xf>
    <xf numFmtId="0" fontId="16" fillId="4" borderId="6" xfId="0" applyFont="1" applyFill="1" applyBorder="1" applyAlignment="1">
      <alignment horizontal="center"/>
    </xf>
    <xf numFmtId="0" fontId="16" fillId="4" borderId="7" xfId="0" applyFont="1" applyFill="1" applyBorder="1" applyAlignment="1">
      <alignment horizontal="center"/>
    </xf>
    <xf numFmtId="8" fontId="10" fillId="3" borderId="2" xfId="0" applyNumberFormat="1" applyFont="1" applyFill="1" applyBorder="1" applyAlignment="1">
      <alignment horizontal="center"/>
    </xf>
    <xf numFmtId="8" fontId="10" fillId="3" borderId="6" xfId="0" applyNumberFormat="1" applyFont="1" applyFill="1" applyBorder="1" applyAlignment="1">
      <alignment horizontal="center"/>
    </xf>
    <xf numFmtId="8" fontId="10" fillId="3" borderId="7" xfId="0" applyNumberFormat="1" applyFont="1" applyFill="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5" fillId="0" borderId="0" xfId="0" applyFont="1" applyAlignment="1">
      <alignment horizontal="center"/>
    </xf>
    <xf numFmtId="8" fontId="9" fillId="2" borderId="1" xfId="19" applyNumberFormat="1" applyFont="1" applyFill="1" applyBorder="1" applyAlignment="1">
      <alignment horizontal="center" vertical="center"/>
    </xf>
    <xf numFmtId="0" fontId="15" fillId="3" borderId="8" xfId="0" applyFont="1" applyFill="1" applyBorder="1" applyAlignment="1">
      <alignment horizontal="center"/>
    </xf>
    <xf numFmtId="0" fontId="15" fillId="3" borderId="0" xfId="0" applyFont="1" applyFill="1" applyAlignment="1">
      <alignment horizontal="center"/>
    </xf>
    <xf numFmtId="0" fontId="9" fillId="0" borderId="2"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6" fontId="2" fillId="0" borderId="2" xfId="0" applyNumberFormat="1" applyFont="1" applyBorder="1" applyAlignment="1">
      <alignment horizontal="center"/>
    </xf>
    <xf numFmtId="6" fontId="2" fillId="0" borderId="6" xfId="0" applyNumberFormat="1" applyFont="1" applyBorder="1" applyAlignment="1">
      <alignment horizontal="center"/>
    </xf>
    <xf numFmtId="6" fontId="2" fillId="0" borderId="7" xfId="0" applyNumberFormat="1" applyFont="1" applyBorder="1" applyAlignment="1">
      <alignment horizontal="center"/>
    </xf>
    <xf numFmtId="0" fontId="9" fillId="2" borderId="2"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cellXfs>
  <cellStyles count="21">
    <cellStyle name="Millares [0] 2" xfId="2" xr:uid="{00000000-0005-0000-0000-000001000000}"/>
    <cellStyle name="Millares 2" xfId="7" xr:uid="{00000000-0005-0000-0000-000002000000}"/>
    <cellStyle name="Millares 3" xfId="9" xr:uid="{00000000-0005-0000-0000-000003000000}"/>
    <cellStyle name="Millares 4" xfId="5" xr:uid="{00000000-0005-0000-0000-000004000000}"/>
    <cellStyle name="Millares 5" xfId="11" xr:uid="{00000000-0005-0000-0000-000005000000}"/>
    <cellStyle name="Millares 6" xfId="14" xr:uid="{00000000-0005-0000-0000-000006000000}"/>
    <cellStyle name="Millares 7" xfId="15" xr:uid="{00000000-0005-0000-0000-000007000000}"/>
    <cellStyle name="Millares 8" xfId="17" xr:uid="{00000000-0005-0000-0000-000008000000}"/>
    <cellStyle name="Moneda" xfId="19" builtinId="4"/>
    <cellStyle name="Moneda [0] 2" xfId="4" xr:uid="{00000000-0005-0000-0000-00000B000000}"/>
    <cellStyle name="Moneda 2" xfId="3" xr:uid="{00000000-0005-0000-0000-00000C000000}"/>
    <cellStyle name="Moneda 3" xfId="8" xr:uid="{00000000-0005-0000-0000-00000D000000}"/>
    <cellStyle name="Moneda 4" xfId="10" xr:uid="{00000000-0005-0000-0000-00000E000000}"/>
    <cellStyle name="Moneda 5" xfId="6" xr:uid="{00000000-0005-0000-0000-00000F000000}"/>
    <cellStyle name="Moneda 6" xfId="12" xr:uid="{00000000-0005-0000-0000-000010000000}"/>
    <cellStyle name="Moneda 7" xfId="13" xr:uid="{00000000-0005-0000-0000-000011000000}"/>
    <cellStyle name="Moneda 8" xfId="16" xr:uid="{00000000-0005-0000-0000-000012000000}"/>
    <cellStyle name="Moneda 9" xfId="18" xr:uid="{00000000-0005-0000-0000-000013000000}"/>
    <cellStyle name="Normal" xfId="0" builtinId="0"/>
    <cellStyle name="Normal 2" xfId="1" xr:uid="{00000000-0005-0000-0000-000015000000}"/>
    <cellStyle name="Porcentaje" xfId="2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0</xdr:row>
      <xdr:rowOff>0</xdr:rowOff>
    </xdr:from>
    <xdr:to>
      <xdr:col>4</xdr:col>
      <xdr:colOff>28575</xdr:colOff>
      <xdr:row>3</xdr:row>
      <xdr:rowOff>161925</xdr:rowOff>
    </xdr:to>
    <xdr:pic>
      <xdr:nvPicPr>
        <xdr:cNvPr id="2" name="Imagen 1">
          <a:extLst>
            <a:ext uri="{FF2B5EF4-FFF2-40B4-BE49-F238E27FC236}">
              <a16:creationId xmlns:a16="http://schemas.microsoft.com/office/drawing/2014/main" id="{4CF02FED-5168-41D2-BEE1-63CEC25B21D3}"/>
            </a:ext>
          </a:extLst>
        </xdr:cNvPr>
        <xdr:cNvPicPr>
          <a:picLocks noChangeAspect="1"/>
        </xdr:cNvPicPr>
      </xdr:nvPicPr>
      <xdr:blipFill>
        <a:blip xmlns:r="http://schemas.openxmlformats.org/officeDocument/2006/relationships" r:embed="rId1"/>
        <a:stretch>
          <a:fillRect/>
        </a:stretch>
      </xdr:blipFill>
      <xdr:spPr>
        <a:xfrm>
          <a:off x="800099" y="0"/>
          <a:ext cx="3495676" cy="733425"/>
        </a:xfrm>
        <a:prstGeom prst="rect">
          <a:avLst/>
        </a:prstGeom>
      </xdr:spPr>
    </xdr:pic>
    <xdr:clientData/>
  </xdr:twoCellAnchor>
  <xdr:twoCellAnchor editAs="oneCell">
    <xdr:from>
      <xdr:col>0</xdr:col>
      <xdr:colOff>485775</xdr:colOff>
      <xdr:row>6</xdr:row>
      <xdr:rowOff>114300</xdr:rowOff>
    </xdr:from>
    <xdr:to>
      <xdr:col>5</xdr:col>
      <xdr:colOff>381763</xdr:colOff>
      <xdr:row>14</xdr:row>
      <xdr:rowOff>181216</xdr:rowOff>
    </xdr:to>
    <xdr:pic>
      <xdr:nvPicPr>
        <xdr:cNvPr id="3" name="Imagen 2">
          <a:extLst>
            <a:ext uri="{FF2B5EF4-FFF2-40B4-BE49-F238E27FC236}">
              <a16:creationId xmlns:a16="http://schemas.microsoft.com/office/drawing/2014/main" id="{D273E066-A6B3-DA68-11E0-AB93029EEF6D}"/>
            </a:ext>
          </a:extLst>
        </xdr:cNvPr>
        <xdr:cNvPicPr>
          <a:picLocks noChangeAspect="1"/>
        </xdr:cNvPicPr>
      </xdr:nvPicPr>
      <xdr:blipFill>
        <a:blip xmlns:r="http://schemas.openxmlformats.org/officeDocument/2006/relationships" r:embed="rId2"/>
        <a:stretch>
          <a:fillRect/>
        </a:stretch>
      </xdr:blipFill>
      <xdr:spPr>
        <a:xfrm>
          <a:off x="485775" y="1257300"/>
          <a:ext cx="5468113" cy="17242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82D1-328B-46DB-868C-9600DD53B968}">
  <dimension ref="A2:Q51"/>
  <sheetViews>
    <sheetView tabSelected="1" zoomScaleNormal="100" workbookViewId="0">
      <selection activeCell="K43" sqref="K43"/>
    </sheetView>
  </sheetViews>
  <sheetFormatPr baseColWidth="10" defaultColWidth="11.42578125" defaultRowHeight="15" x14ac:dyDescent="0.25"/>
  <cols>
    <col min="2" max="2" width="16.42578125" style="1" customWidth="1"/>
    <col min="3" max="3" width="17.85546875" style="1" customWidth="1"/>
    <col min="4" max="4" width="18.28515625" style="1" customWidth="1"/>
    <col min="5" max="5" width="19.5703125" style="1" customWidth="1"/>
    <col min="6" max="7" width="17.85546875" style="1" customWidth="1"/>
    <col min="8" max="8" width="18.85546875" style="1" customWidth="1"/>
    <col min="9" max="9" width="13.7109375" customWidth="1"/>
    <col min="10" max="10" width="16.28515625" customWidth="1"/>
    <col min="11" max="11" width="16.7109375" customWidth="1"/>
    <col min="12" max="12" width="18" customWidth="1"/>
    <col min="13" max="13" width="15.28515625" customWidth="1"/>
    <col min="14" max="14" width="10" customWidth="1"/>
    <col min="15" max="15" width="11" customWidth="1"/>
    <col min="16" max="16" width="11.42578125" customWidth="1"/>
    <col min="17" max="17" width="18.28515625" customWidth="1"/>
  </cols>
  <sheetData>
    <row r="2" spans="1:17" ht="15" customHeight="1" x14ac:dyDescent="0.25">
      <c r="J2" s="4"/>
      <c r="K2" s="4"/>
      <c r="L2" s="4"/>
      <c r="M2" s="4"/>
      <c r="N2" s="4"/>
      <c r="O2" s="4"/>
      <c r="P2" s="4"/>
      <c r="Q2" s="4"/>
    </row>
    <row r="3" spans="1:17" x14ac:dyDescent="0.25">
      <c r="J3" s="4"/>
      <c r="K3" s="4"/>
      <c r="L3" s="4"/>
      <c r="M3" s="4"/>
      <c r="N3" s="4"/>
      <c r="O3" s="4"/>
      <c r="P3" s="4"/>
      <c r="Q3" s="4"/>
    </row>
    <row r="4" spans="1:17" x14ac:dyDescent="0.25">
      <c r="J4" s="4"/>
      <c r="K4" s="4"/>
      <c r="L4" s="4"/>
      <c r="M4" s="4"/>
      <c r="N4" s="4"/>
      <c r="O4" s="4"/>
      <c r="P4" s="4"/>
      <c r="Q4" s="4"/>
    </row>
    <row r="5" spans="1:17" x14ac:dyDescent="0.25">
      <c r="A5" s="1"/>
      <c r="J5" s="4"/>
      <c r="K5" s="4"/>
      <c r="L5" s="4"/>
      <c r="M5" s="4"/>
      <c r="N5" s="4"/>
      <c r="O5" s="4"/>
      <c r="P5" s="4"/>
      <c r="Q5" s="4"/>
    </row>
    <row r="6" spans="1:17" x14ac:dyDescent="0.25">
      <c r="A6" s="1"/>
      <c r="B6" s="69" t="s">
        <v>21</v>
      </c>
      <c r="C6" s="69"/>
      <c r="D6" s="69"/>
      <c r="E6" s="69"/>
      <c r="I6" s="71" t="s">
        <v>36</v>
      </c>
      <c r="J6" s="72"/>
      <c r="K6" s="72"/>
      <c r="L6" s="72"/>
      <c r="M6" s="72"/>
      <c r="N6" s="4"/>
      <c r="O6" s="4"/>
      <c r="P6" s="4"/>
      <c r="Q6" s="4"/>
    </row>
    <row r="7" spans="1:17" x14ac:dyDescent="0.25">
      <c r="A7" s="1"/>
      <c r="J7" s="4"/>
      <c r="K7" s="4"/>
      <c r="L7" s="4"/>
      <c r="M7" s="4"/>
      <c r="N7" s="4"/>
      <c r="O7" s="4"/>
      <c r="P7" s="4"/>
      <c r="Q7" s="4"/>
    </row>
    <row r="8" spans="1:17" x14ac:dyDescent="0.25">
      <c r="A8" s="1"/>
      <c r="I8" s="70" t="s">
        <v>35</v>
      </c>
      <c r="J8" s="70"/>
      <c r="K8" s="70"/>
      <c r="L8" s="70"/>
      <c r="M8" s="4"/>
    </row>
    <row r="9" spans="1:17" ht="25.5" customHeight="1" x14ac:dyDescent="0.25">
      <c r="A9" s="1"/>
      <c r="I9" s="21" t="s">
        <v>2</v>
      </c>
      <c r="J9" s="21" t="s">
        <v>25</v>
      </c>
      <c r="K9" s="21" t="s">
        <v>31</v>
      </c>
      <c r="L9" s="21" t="s">
        <v>15</v>
      </c>
      <c r="M9" s="21" t="s">
        <v>33</v>
      </c>
    </row>
    <row r="10" spans="1:17" x14ac:dyDescent="0.25">
      <c r="A10" s="1"/>
      <c r="I10" s="22" t="s">
        <v>16</v>
      </c>
      <c r="J10" s="23">
        <v>980657</v>
      </c>
      <c r="K10" s="23">
        <v>204821</v>
      </c>
      <c r="L10" s="23">
        <f>J10-K10</f>
        <v>775836</v>
      </c>
      <c r="M10" s="43">
        <f>L10*(142.92/105.7)</f>
        <v>1049030.0957426678</v>
      </c>
    </row>
    <row r="11" spans="1:17" x14ac:dyDescent="0.25">
      <c r="A11" s="1"/>
      <c r="I11" s="22" t="s">
        <v>17</v>
      </c>
      <c r="J11" s="23">
        <v>980655</v>
      </c>
      <c r="K11" s="23">
        <v>702242</v>
      </c>
      <c r="L11" s="23">
        <f t="shared" ref="L11:L13" si="0">J11-K11</f>
        <v>278413</v>
      </c>
      <c r="M11" s="43">
        <f>L11*(142.92/105.36)</f>
        <v>377665.01480637805</v>
      </c>
    </row>
    <row r="12" spans="1:17" s="1" customFormat="1" ht="15" customHeight="1" x14ac:dyDescent="0.25">
      <c r="A12" s="3"/>
      <c r="I12" s="22" t="s">
        <v>18</v>
      </c>
      <c r="J12" s="23">
        <v>980655</v>
      </c>
      <c r="K12" s="23">
        <v>696745</v>
      </c>
      <c r="L12" s="23">
        <f t="shared" si="0"/>
        <v>283910</v>
      </c>
      <c r="M12" s="43">
        <f>L12*(142.92/104.97)</f>
        <v>386552.51214632747</v>
      </c>
    </row>
    <row r="13" spans="1:17" ht="15" customHeight="1" x14ac:dyDescent="0.25">
      <c r="A13" s="3"/>
      <c r="B13" s="3"/>
      <c r="C13" s="3"/>
      <c r="D13" s="3"/>
      <c r="E13" s="3"/>
      <c r="F13" s="3"/>
      <c r="G13" s="3"/>
      <c r="I13" s="22" t="s">
        <v>19</v>
      </c>
      <c r="J13" s="23">
        <v>980655</v>
      </c>
      <c r="K13" s="23">
        <v>717316</v>
      </c>
      <c r="L13" s="23">
        <f t="shared" si="0"/>
        <v>263339</v>
      </c>
      <c r="M13" s="43">
        <f>L13*(142.92/104.97)</f>
        <v>358544.44012575014</v>
      </c>
      <c r="N13" s="3"/>
      <c r="O13" s="3"/>
      <c r="P13" s="4"/>
      <c r="Q13" s="4"/>
    </row>
    <row r="14" spans="1:17" x14ac:dyDescent="0.25">
      <c r="A14" s="3"/>
      <c r="F14" s="19"/>
      <c r="G14" s="19"/>
      <c r="I14" s="73" t="s">
        <v>14</v>
      </c>
      <c r="J14" s="74"/>
      <c r="K14" s="75"/>
      <c r="L14" s="34">
        <f>SUM(L10:L13)</f>
        <v>1601498</v>
      </c>
      <c r="M14" s="45">
        <f>SUM(M10:M13)</f>
        <v>2171792.0628211233</v>
      </c>
    </row>
    <row r="15" spans="1:17" x14ac:dyDescent="0.25">
      <c r="A15" s="3"/>
    </row>
    <row r="16" spans="1:17" x14ac:dyDescent="0.25">
      <c r="A16" s="3"/>
    </row>
    <row r="17" spans="1:16" x14ac:dyDescent="0.25">
      <c r="A17" s="3"/>
      <c r="B17" s="69" t="s">
        <v>34</v>
      </c>
      <c r="C17" s="69"/>
      <c r="D17" s="69"/>
      <c r="E17" s="69"/>
      <c r="I17" s="79" t="s">
        <v>0</v>
      </c>
      <c r="J17" s="80"/>
      <c r="K17" s="80"/>
      <c r="L17" s="80"/>
      <c r="M17" s="80"/>
      <c r="N17" s="80"/>
      <c r="O17" s="80"/>
      <c r="P17" s="81"/>
    </row>
    <row r="18" spans="1:16" x14ac:dyDescent="0.25">
      <c r="A18" s="2"/>
      <c r="I18" s="15"/>
      <c r="J18" s="41"/>
      <c r="K18" s="42"/>
      <c r="L18" s="5" t="s">
        <v>1</v>
      </c>
      <c r="M18" s="5" t="s">
        <v>2</v>
      </c>
      <c r="N18" s="5" t="s">
        <v>3</v>
      </c>
      <c r="O18" s="36" t="s">
        <v>4</v>
      </c>
      <c r="P18" s="37"/>
    </row>
    <row r="19" spans="1:16" ht="17.25" customHeight="1" x14ac:dyDescent="0.25">
      <c r="A19" s="2"/>
      <c r="B19" s="57" t="s">
        <v>22</v>
      </c>
      <c r="C19" s="58"/>
      <c r="D19" s="58"/>
      <c r="E19" s="59"/>
      <c r="I19" s="50" t="s">
        <v>10</v>
      </c>
      <c r="J19" s="51"/>
      <c r="K19" s="52"/>
      <c r="L19" s="6">
        <v>2020</v>
      </c>
      <c r="M19" s="6">
        <v>9</v>
      </c>
      <c r="N19" s="15">
        <v>23</v>
      </c>
      <c r="O19" s="7" t="s">
        <v>5</v>
      </c>
      <c r="P19" s="8" t="s">
        <v>6</v>
      </c>
    </row>
    <row r="20" spans="1:16" x14ac:dyDescent="0.25">
      <c r="A20" s="2"/>
      <c r="B20" s="26" t="s">
        <v>23</v>
      </c>
      <c r="C20" s="16" t="s">
        <v>30</v>
      </c>
      <c r="D20" s="16" t="s">
        <v>28</v>
      </c>
      <c r="E20" s="16" t="s">
        <v>20</v>
      </c>
      <c r="I20" s="50" t="s">
        <v>11</v>
      </c>
      <c r="J20" s="51"/>
      <c r="K20" s="52"/>
      <c r="L20" s="9">
        <v>2014</v>
      </c>
      <c r="M20" s="9">
        <v>2</v>
      </c>
      <c r="N20" s="10">
        <v>1</v>
      </c>
      <c r="O20" s="11">
        <f>(L19-L20)*360+(M19-M20)*30+(N19-N20+1)</f>
        <v>2393</v>
      </c>
      <c r="P20" s="12">
        <f>O20/360</f>
        <v>6.6472222222222221</v>
      </c>
    </row>
    <row r="21" spans="1:16" x14ac:dyDescent="0.25">
      <c r="A21" s="2"/>
      <c r="B21" s="24">
        <v>4213454</v>
      </c>
      <c r="C21" s="25">
        <v>142.91999999999999</v>
      </c>
      <c r="D21" s="30">
        <v>105.29</v>
      </c>
      <c r="E21" s="27">
        <f>B21*(C21/D21)</f>
        <v>5719316.6082249014</v>
      </c>
      <c r="I21" s="50" t="s">
        <v>7</v>
      </c>
      <c r="J21" s="51"/>
      <c r="K21" s="52"/>
      <c r="L21" s="38">
        <v>877802</v>
      </c>
      <c r="M21" s="39"/>
      <c r="N21" s="39"/>
      <c r="O21" s="39"/>
      <c r="P21" s="40"/>
    </row>
    <row r="22" spans="1:16" x14ac:dyDescent="0.25">
      <c r="A22" s="2"/>
      <c r="I22" s="50" t="s">
        <v>8</v>
      </c>
      <c r="J22" s="51"/>
      <c r="K22" s="52"/>
      <c r="L22" s="76">
        <f>L21/30</f>
        <v>29260.066666666666</v>
      </c>
      <c r="M22" s="77"/>
      <c r="N22" s="77"/>
      <c r="O22" s="77"/>
      <c r="P22" s="78"/>
    </row>
    <row r="23" spans="1:16" x14ac:dyDescent="0.25">
      <c r="A23" s="2"/>
      <c r="I23" s="50" t="s">
        <v>12</v>
      </c>
      <c r="J23" s="51"/>
      <c r="K23" s="52"/>
      <c r="L23" s="47">
        <f>L21</f>
        <v>877802</v>
      </c>
      <c r="M23" s="48"/>
      <c r="N23" s="48"/>
      <c r="O23" s="48"/>
      <c r="P23" s="49"/>
    </row>
    <row r="24" spans="1:16" x14ac:dyDescent="0.25">
      <c r="B24" s="54" t="s">
        <v>32</v>
      </c>
      <c r="C24" s="55"/>
      <c r="D24" s="55"/>
      <c r="E24" s="55"/>
      <c r="F24" s="56"/>
      <c r="I24" s="50" t="s">
        <v>13</v>
      </c>
      <c r="J24" s="51"/>
      <c r="K24" s="52"/>
      <c r="L24" s="13">
        <v>5.65</v>
      </c>
      <c r="M24" s="47">
        <f>585200*L24</f>
        <v>3306380</v>
      </c>
      <c r="N24" s="48"/>
      <c r="O24" s="48"/>
      <c r="P24" s="49"/>
    </row>
    <row r="25" spans="1:16" ht="25.5" x14ac:dyDescent="0.25">
      <c r="B25" s="21" t="s">
        <v>2</v>
      </c>
      <c r="C25" s="21" t="s">
        <v>25</v>
      </c>
      <c r="D25" s="21" t="s">
        <v>31</v>
      </c>
      <c r="E25" s="21" t="s">
        <v>15</v>
      </c>
      <c r="F25" s="21" t="s">
        <v>33</v>
      </c>
      <c r="I25" s="66" t="s">
        <v>9</v>
      </c>
      <c r="J25" s="67"/>
      <c r="K25" s="68"/>
      <c r="L25" s="14"/>
      <c r="M25" s="63">
        <f>SUM(L23:M24)</f>
        <v>4184187.65</v>
      </c>
      <c r="N25" s="64"/>
      <c r="O25" s="64"/>
      <c r="P25" s="65"/>
    </row>
    <row r="26" spans="1:16" x14ac:dyDescent="0.25">
      <c r="B26" s="22" t="s">
        <v>16</v>
      </c>
      <c r="C26" s="23">
        <v>905833</v>
      </c>
      <c r="D26" s="23">
        <v>527804</v>
      </c>
      <c r="E26" s="23">
        <f>C26-D26</f>
        <v>378029</v>
      </c>
      <c r="F26" s="43">
        <f>E26*(142.92/105.7)</f>
        <v>511143.8474929044</v>
      </c>
    </row>
    <row r="27" spans="1:16" x14ac:dyDescent="0.25">
      <c r="B27" s="22" t="s">
        <v>17</v>
      </c>
      <c r="C27" s="23">
        <v>905833</v>
      </c>
      <c r="D27" s="23">
        <v>530006</v>
      </c>
      <c r="E27" s="23">
        <f t="shared" ref="E27:E29" si="1">C27-D27</f>
        <v>375827</v>
      </c>
      <c r="F27" s="43">
        <f>E27*(142.92/105.36)</f>
        <v>509806.32915717532</v>
      </c>
      <c r="G27" s="20"/>
      <c r="I27" s="57" t="s">
        <v>22</v>
      </c>
      <c r="J27" s="58"/>
      <c r="K27" s="58"/>
      <c r="L27" s="59"/>
    </row>
    <row r="28" spans="1:16" x14ac:dyDescent="0.25">
      <c r="B28" s="22" t="s">
        <v>18</v>
      </c>
      <c r="C28" s="23">
        <v>905833</v>
      </c>
      <c r="D28" s="23">
        <v>642989</v>
      </c>
      <c r="E28" s="23">
        <f t="shared" si="1"/>
        <v>262844</v>
      </c>
      <c r="F28" s="43">
        <f>E28*(142.92/104.97)</f>
        <v>357870.48185195768</v>
      </c>
      <c r="G28"/>
      <c r="I28" s="31" t="s">
        <v>23</v>
      </c>
      <c r="J28" s="16" t="s">
        <v>29</v>
      </c>
      <c r="K28" s="16" t="s">
        <v>28</v>
      </c>
      <c r="L28" s="32" t="s">
        <v>20</v>
      </c>
    </row>
    <row r="29" spans="1:16" ht="15" customHeight="1" x14ac:dyDescent="0.25">
      <c r="B29" s="22" t="s">
        <v>19</v>
      </c>
      <c r="C29" s="23">
        <v>905833</v>
      </c>
      <c r="D29" s="23">
        <v>663560</v>
      </c>
      <c r="E29" s="23">
        <f t="shared" si="1"/>
        <v>242273</v>
      </c>
      <c r="F29" s="43">
        <f>E29*(142.92/104.97)</f>
        <v>329862.40983138036</v>
      </c>
      <c r="G29"/>
      <c r="I29" s="28">
        <f>M25</f>
        <v>4184187.65</v>
      </c>
      <c r="J29" s="29">
        <v>142.91999999999999</v>
      </c>
      <c r="K29" s="30">
        <v>105.29</v>
      </c>
      <c r="L29" s="33">
        <f>I29*(J29/K29)</f>
        <v>5679590.6442967029</v>
      </c>
    </row>
    <row r="30" spans="1:16" x14ac:dyDescent="0.25">
      <c r="B30" s="44"/>
      <c r="C30" s="44"/>
      <c r="D30" s="44"/>
      <c r="E30" s="34">
        <f>SUM(E26:E29)</f>
        <v>1258973</v>
      </c>
      <c r="F30" s="45">
        <f>SUM(F26:F29)</f>
        <v>1708683.0683334176</v>
      </c>
      <c r="G30"/>
      <c r="I30" s="17"/>
      <c r="J30" s="17"/>
      <c r="K30" s="17"/>
      <c r="L30" s="18"/>
    </row>
    <row r="31" spans="1:16" x14ac:dyDescent="0.25">
      <c r="G31"/>
    </row>
    <row r="32" spans="1:16" x14ac:dyDescent="0.25">
      <c r="G32"/>
    </row>
    <row r="33" spans="2:12" x14ac:dyDescent="0.25">
      <c r="B33" s="60" t="s">
        <v>26</v>
      </c>
      <c r="C33" s="61"/>
      <c r="D33" s="62"/>
      <c r="E33" s="35">
        <f>F30+E21</f>
        <v>7427999.6765583195</v>
      </c>
      <c r="G33"/>
      <c r="I33" s="60" t="s">
        <v>27</v>
      </c>
      <c r="J33" s="61"/>
      <c r="K33" s="62"/>
      <c r="L33" s="35">
        <f>L29+M14</f>
        <v>7851382.7071178257</v>
      </c>
    </row>
    <row r="34" spans="2:12" ht="15" customHeight="1" x14ac:dyDescent="0.25">
      <c r="G34"/>
    </row>
    <row r="35" spans="2:12" ht="16.5" customHeight="1" x14ac:dyDescent="0.25">
      <c r="G35" s="53" t="s">
        <v>24</v>
      </c>
      <c r="H35" s="53"/>
    </row>
    <row r="36" spans="2:12" x14ac:dyDescent="0.25">
      <c r="B36"/>
      <c r="C36"/>
      <c r="D36"/>
      <c r="E36"/>
      <c r="G36" s="53"/>
      <c r="H36" s="53"/>
      <c r="L36" s="46"/>
    </row>
    <row r="37" spans="2:12" ht="14.25" customHeight="1" x14ac:dyDescent="0.25">
      <c r="B37"/>
      <c r="C37"/>
      <c r="D37"/>
      <c r="E37"/>
      <c r="G37" s="53"/>
      <c r="H37" s="53"/>
    </row>
    <row r="38" spans="2:12" ht="15" customHeight="1" x14ac:dyDescent="0.25">
      <c r="G38" s="53"/>
      <c r="H38" s="53"/>
    </row>
    <row r="39" spans="2:12" x14ac:dyDescent="0.25">
      <c r="B39"/>
      <c r="C39"/>
      <c r="D39"/>
      <c r="E39"/>
      <c r="G39" s="53"/>
      <c r="H39" s="53"/>
    </row>
    <row r="40" spans="2:12" x14ac:dyDescent="0.25">
      <c r="B40"/>
      <c r="C40"/>
      <c r="D40"/>
      <c r="E40"/>
    </row>
    <row r="41" spans="2:12" x14ac:dyDescent="0.25">
      <c r="G41" s="53" t="s">
        <v>37</v>
      </c>
      <c r="H41" s="53"/>
    </row>
    <row r="42" spans="2:12" x14ac:dyDescent="0.25">
      <c r="G42" s="53"/>
      <c r="H42" s="53"/>
    </row>
    <row r="43" spans="2:12" x14ac:dyDescent="0.25">
      <c r="F43"/>
      <c r="G43" s="53"/>
      <c r="H43" s="53"/>
    </row>
    <row r="44" spans="2:12" x14ac:dyDescent="0.25">
      <c r="F44"/>
      <c r="G44" s="53"/>
      <c r="H44" s="53"/>
    </row>
    <row r="45" spans="2:12" x14ac:dyDescent="0.25">
      <c r="B45" s="3"/>
      <c r="C45" s="3"/>
      <c r="D45" s="3"/>
      <c r="E45" s="3"/>
      <c r="F45"/>
      <c r="G45" s="53"/>
      <c r="H45" s="53"/>
    </row>
    <row r="46" spans="2:12" x14ac:dyDescent="0.25">
      <c r="B46" s="3"/>
      <c r="C46" s="3"/>
      <c r="D46" s="3"/>
      <c r="E46" s="3"/>
      <c r="F46"/>
      <c r="G46"/>
    </row>
    <row r="47" spans="2:12" x14ac:dyDescent="0.25">
      <c r="B47" s="3"/>
      <c r="C47" s="3"/>
      <c r="D47" s="3"/>
      <c r="E47" s="3"/>
      <c r="F47"/>
      <c r="G47" s="53" t="s">
        <v>38</v>
      </c>
      <c r="H47" s="53"/>
    </row>
    <row r="48" spans="2:12" x14ac:dyDescent="0.25">
      <c r="B48" s="3"/>
      <c r="C48" s="3"/>
      <c r="D48" s="3"/>
      <c r="E48" s="3"/>
      <c r="F48"/>
      <c r="G48" s="53"/>
      <c r="H48" s="53"/>
    </row>
    <row r="49" spans="7:8" x14ac:dyDescent="0.25">
      <c r="G49" s="53"/>
      <c r="H49" s="53"/>
    </row>
    <row r="50" spans="7:8" x14ac:dyDescent="0.25">
      <c r="G50" s="53"/>
      <c r="H50" s="53"/>
    </row>
    <row r="51" spans="7:8" x14ac:dyDescent="0.25">
      <c r="G51" s="53"/>
      <c r="H51" s="53"/>
    </row>
  </sheetData>
  <mergeCells count="25">
    <mergeCell ref="B6:E6"/>
    <mergeCell ref="B17:E17"/>
    <mergeCell ref="I23:K23"/>
    <mergeCell ref="I22:K22"/>
    <mergeCell ref="I8:L8"/>
    <mergeCell ref="I6:M6"/>
    <mergeCell ref="I14:K14"/>
    <mergeCell ref="B19:E19"/>
    <mergeCell ref="L22:P22"/>
    <mergeCell ref="L23:P23"/>
    <mergeCell ref="I17:P17"/>
    <mergeCell ref="I19:K19"/>
    <mergeCell ref="I20:K20"/>
    <mergeCell ref="I21:K21"/>
    <mergeCell ref="M24:P24"/>
    <mergeCell ref="I24:K24"/>
    <mergeCell ref="G41:H45"/>
    <mergeCell ref="G47:H51"/>
    <mergeCell ref="B24:F24"/>
    <mergeCell ref="I27:L27"/>
    <mergeCell ref="G35:H39"/>
    <mergeCell ref="B33:D33"/>
    <mergeCell ref="M25:P25"/>
    <mergeCell ref="I33:K33"/>
    <mergeCell ref="I25:K2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SENTENCIA</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2024-07-04T23:18:20Z</dcterms:modified>
  <cp:category/>
  <cp:contentStatus/>
</cp:coreProperties>
</file>