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esktop\CONTRALORIA GENERAL DE LA REPUBLICA\PROCESOS\2024\2024-12-23  PRF-2020-00036 BUGALAGRANDE\VISITA\"/>
    </mc:Choice>
  </mc:AlternateContent>
  <xr:revisionPtr revIDLastSave="0" documentId="13_ncr:1_{51C50DA9-6230-428B-903F-54CD79349533}" xr6:coauthVersionLast="47" xr6:coauthVersionMax="47" xr10:uidLastSave="{00000000-0000-0000-0000-000000000000}"/>
  <bookViews>
    <workbookView xWindow="-108" yWindow="-108" windowWidth="23256" windowHeight="12576" tabRatio="599" xr2:uid="{3D0E951D-67FD-4FAB-99A0-996A489D15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2" i="1" l="1"/>
  <c r="I100" i="1"/>
  <c r="I102" i="1" s="1"/>
  <c r="G104" i="1"/>
  <c r="G102" i="1"/>
  <c r="I98" i="1"/>
  <c r="I96" i="1"/>
  <c r="H96" i="1"/>
  <c r="G96" i="1"/>
  <c r="I95" i="1"/>
  <c r="H95" i="1"/>
  <c r="G95" i="1"/>
  <c r="I94" i="1"/>
  <c r="H94" i="1"/>
  <c r="G94" i="1"/>
  <c r="I89" i="1"/>
  <c r="I87" i="1"/>
  <c r="H87" i="1"/>
  <c r="G87" i="1"/>
  <c r="H80" i="1"/>
  <c r="H81" i="1"/>
  <c r="G80" i="1"/>
  <c r="I80" i="1" s="1"/>
  <c r="G81" i="1"/>
  <c r="I81" i="1" s="1"/>
  <c r="I79" i="1"/>
  <c r="I83" i="1" s="1"/>
  <c r="H79" i="1"/>
  <c r="G79" i="1"/>
  <c r="H72" i="1"/>
  <c r="H73" i="1"/>
  <c r="I73" i="1" s="1"/>
  <c r="H71" i="1"/>
  <c r="G72" i="1"/>
  <c r="I72" i="1" s="1"/>
  <c r="G73" i="1"/>
  <c r="G71" i="1"/>
  <c r="I71" i="1" s="1"/>
  <c r="I75" i="1" s="1"/>
  <c r="I64" i="1"/>
  <c r="I67" i="1" s="1"/>
  <c r="H65" i="1"/>
  <c r="H64" i="1"/>
  <c r="G65" i="1"/>
  <c r="I65" i="1" s="1"/>
  <c r="G64" i="1"/>
  <c r="I58" i="1"/>
  <c r="I59" i="1"/>
  <c r="I55" i="1"/>
  <c r="I61" i="1" s="1"/>
  <c r="H56" i="1"/>
  <c r="H57" i="1"/>
  <c r="H58" i="1"/>
  <c r="H59" i="1"/>
  <c r="H55" i="1"/>
  <c r="G56" i="1"/>
  <c r="I56" i="1" s="1"/>
  <c r="G57" i="1"/>
  <c r="I57" i="1" s="1"/>
  <c r="G58" i="1"/>
  <c r="G59" i="1"/>
  <c r="G55" i="1"/>
  <c r="H49" i="1"/>
  <c r="G49" i="1"/>
  <c r="I49" i="1" s="1"/>
  <c r="I51" i="1" s="1"/>
  <c r="I42" i="1"/>
  <c r="H42" i="1"/>
  <c r="H43" i="1"/>
  <c r="G42" i="1"/>
  <c r="G43" i="1"/>
  <c r="I43" i="1" s="1"/>
  <c r="H41" i="1"/>
  <c r="G41" i="1"/>
  <c r="I41" i="1" s="1"/>
  <c r="I45" i="1" s="1"/>
  <c r="H35" i="1"/>
  <c r="H34" i="1"/>
  <c r="G35" i="1"/>
  <c r="I35" i="1" s="1"/>
  <c r="G34" i="1"/>
  <c r="I34" i="1" s="1"/>
  <c r="I37" i="1" s="1"/>
  <c r="H26" i="1"/>
  <c r="H27" i="1"/>
  <c r="H28" i="1"/>
  <c r="H25" i="1"/>
  <c r="G28" i="1"/>
  <c r="I28" i="1" s="1"/>
  <c r="G26" i="1"/>
  <c r="I26" i="1" s="1"/>
  <c r="G27" i="1"/>
  <c r="I27" i="1" s="1"/>
  <c r="G25" i="1"/>
  <c r="I25" i="1" s="1"/>
  <c r="I30" i="1" s="1"/>
  <c r="H19" i="1"/>
  <c r="G19" i="1"/>
  <c r="I19" i="1" s="1"/>
  <c r="I18" i="1"/>
  <c r="H18" i="1"/>
  <c r="G18" i="1"/>
  <c r="H17" i="1"/>
  <c r="G17" i="1"/>
  <c r="I17" i="1" s="1"/>
  <c r="I10" i="1"/>
  <c r="I11" i="1"/>
  <c r="H10" i="1"/>
  <c r="H11" i="1"/>
  <c r="G10" i="1"/>
  <c r="G11" i="1"/>
  <c r="H9" i="1"/>
  <c r="G9" i="1"/>
  <c r="I9" i="1" s="1"/>
  <c r="I13" i="1" s="1"/>
  <c r="F106" i="1"/>
  <c r="F96" i="1"/>
  <c r="F95" i="1"/>
  <c r="F94" i="1"/>
  <c r="F73" i="1"/>
  <c r="F71" i="1"/>
  <c r="F49" i="1"/>
  <c r="F51" i="1" s="1"/>
  <c r="F19" i="1"/>
  <c r="I104" i="1" l="1"/>
  <c r="I106" i="1" s="1"/>
  <c r="I21" i="1"/>
  <c r="F98" i="1"/>
  <c r="F87" i="1"/>
  <c r="F10" i="1"/>
  <c r="F11" i="1"/>
  <c r="F17" i="1"/>
  <c r="F18" i="1"/>
  <c r="F25" i="1"/>
  <c r="F26" i="1"/>
  <c r="F27" i="1"/>
  <c r="F28" i="1"/>
  <c r="F34" i="1"/>
  <c r="F35" i="1"/>
  <c r="F38" i="1"/>
  <c r="F41" i="1"/>
  <c r="F42" i="1"/>
  <c r="F43" i="1"/>
  <c r="F46" i="1"/>
  <c r="F52" i="1"/>
  <c r="F55" i="1"/>
  <c r="F56" i="1"/>
  <c r="F57" i="1"/>
  <c r="F58" i="1"/>
  <c r="F59" i="1"/>
  <c r="F62" i="1"/>
  <c r="F64" i="1"/>
  <c r="F65" i="1"/>
  <c r="F68" i="1"/>
  <c r="F72" i="1"/>
  <c r="F76" i="1"/>
  <c r="F79" i="1"/>
  <c r="F80" i="1"/>
  <c r="F81" i="1"/>
  <c r="F9" i="1"/>
  <c r="F21" i="1" l="1"/>
  <c r="F75" i="1"/>
  <c r="F89" i="1"/>
  <c r="F83" i="1"/>
  <c r="F45" i="1"/>
  <c r="F37" i="1"/>
  <c r="F13" i="1"/>
  <c r="F61" i="1"/>
  <c r="F67" i="1"/>
  <c r="F30" i="1"/>
  <c r="F100" i="1" l="1"/>
</calcChain>
</file>

<file path=xl/sharedStrings.xml><?xml version="1.0" encoding="utf-8"?>
<sst xmlns="http://schemas.openxmlformats.org/spreadsheetml/2006/main" count="112" uniqueCount="80">
  <si>
    <t>ITEM</t>
  </si>
  <si>
    <t>DESCRIPCIÓN</t>
  </si>
  <si>
    <t>UND</t>
  </si>
  <si>
    <t>CANT.</t>
  </si>
  <si>
    <t>VR. UNIT</t>
  </si>
  <si>
    <t>VR. TOTAL</t>
  </si>
  <si>
    <t>M2</t>
  </si>
  <si>
    <t>M3</t>
  </si>
  <si>
    <t>PTO</t>
  </si>
  <si>
    <t>ML</t>
  </si>
  <si>
    <t>ESTRUCTURAS EN CONCRETO</t>
  </si>
  <si>
    <t>INSTALACIONES ELÉCTRICAS</t>
  </si>
  <si>
    <t>SUBTOTAL INSTALACIONES ELÉCTRICAS</t>
  </si>
  <si>
    <t>SUBTOTAL ESTRUCTURAS EN CONCRETO</t>
  </si>
  <si>
    <t>CUBIERTA</t>
  </si>
  <si>
    <t>SUBTOTAL CUBIERTA</t>
  </si>
  <si>
    <t>VALOR TOTAL OBRA</t>
  </si>
  <si>
    <t>PRESUPUESTO DE OBRA</t>
  </si>
  <si>
    <t>OBRA</t>
  </si>
  <si>
    <t>MUNICIPIO DE BUGALAGRANDE</t>
  </si>
  <si>
    <t>CONSTRUCCIÓN VIVIENDAS CORREGIMIENTO MESTIZAL EN EL MUNICIPIO DE BUGALAGRANDE VALLE DEL CAUCA</t>
  </si>
  <si>
    <r>
      <t xml:space="preserve">FECHA: </t>
    </r>
    <r>
      <rPr>
        <b/>
        <sz val="11"/>
        <color theme="1"/>
        <rFont val="Aptos Narrow"/>
        <family val="2"/>
        <scheme val="minor"/>
      </rPr>
      <t>MARZO 3 DE 2025</t>
    </r>
  </si>
  <si>
    <t>OBRAS PRELIMINARES</t>
  </si>
  <si>
    <t>DESCAPOTE A MANO</t>
  </si>
  <si>
    <t>NIVELACIÓN Y/O ADECUACIÓN TERRENO A MANO</t>
  </si>
  <si>
    <t>REPLANTEO</t>
  </si>
  <si>
    <t>SUBTOTAL CIMENTACIONES</t>
  </si>
  <si>
    <t>CIMENTACIÓN</t>
  </si>
  <si>
    <t>EXCAVACIÓN A MANO</t>
  </si>
  <si>
    <t>VIGA DE AMARRE EN CONCRETO (20cmX25cm)</t>
  </si>
  <si>
    <t>MAMPOSTERÍA DE SOBRECIMIENTO EN BLOQUE MACIZO 11X40X50</t>
  </si>
  <si>
    <t>VIGA AÉREA DE CONCRETO (15cmX11cm)</t>
  </si>
  <si>
    <t>VIGA DE CORONACIÓN O CUCHILLA (10cmX11cm)</t>
  </si>
  <si>
    <t>COLUMNAS DE CONFINAMIENTO EN CONCRETO (10cmX11cm)</t>
  </si>
  <si>
    <t>SOPORTE TANQUE DE AGUA (DETALLES EN ANEXO)</t>
  </si>
  <si>
    <t>UN</t>
  </si>
  <si>
    <t>MAMPOSTERÍA</t>
  </si>
  <si>
    <t>MAMPOSTERÍA CON BLOQUE E=11cm</t>
  </si>
  <si>
    <t>MESÓN DE COCINA (DETALLAR EN ANEXO)</t>
  </si>
  <si>
    <t>PISOS</t>
  </si>
  <si>
    <t>PLACA DE CONCRETO (e=7 cm)</t>
  </si>
  <si>
    <t>RELLENO CON MATERIAL DE SITIO</t>
  </si>
  <si>
    <t>RELLENO MATERIAL SELECCIONADO</t>
  </si>
  <si>
    <t>SUBTOTAL PISOS</t>
  </si>
  <si>
    <t>CUBIERTA EN TEJA DE A.C. Y ACCESORIOS</t>
  </si>
  <si>
    <t>INSTALACIONES HIDRÁULICAS</t>
  </si>
  <si>
    <t>PUNTO HIDRÁULICO EMPOTRADO</t>
  </si>
  <si>
    <t>LAVAMANOS</t>
  </si>
  <si>
    <t>APARATOS HIDRÁULICOS DE COCINA</t>
  </si>
  <si>
    <t>TANQUE DE RESERVA DE AGUA DE 500 LTS</t>
  </si>
  <si>
    <t>DUCHA</t>
  </si>
  <si>
    <t>SUBTOTAL INSTALACIONES HIDRÁULICAS</t>
  </si>
  <si>
    <t>CAJA DE CIRCUITOS</t>
  </si>
  <si>
    <t>PUNTO ELÉCTRICO EMPOTRADO</t>
  </si>
  <si>
    <t>INSTALACIONES SANITARIAS</t>
  </si>
  <si>
    <t>PUNTO SANITARIO DE 2" Y ACCESESORIOS</t>
  </si>
  <si>
    <t xml:space="preserve">RES SANITARIA PISO 4" </t>
  </si>
  <si>
    <t>SANITARIO LÍNEA ECONÓMICA</t>
  </si>
  <si>
    <t>CARPINTERÍAS</t>
  </si>
  <si>
    <t>PUERTA Y MARCO METÁLICOS (,90X2.0) INCLUYE PASADOR</t>
  </si>
  <si>
    <t>VENTANA EN MADERA DE 1 M2</t>
  </si>
  <si>
    <t>VENTANA EN MADERA DE 0.80X0.20</t>
  </si>
  <si>
    <t>OTROS</t>
  </si>
  <si>
    <t>SUBTOTAL CARPINTERÍAS</t>
  </si>
  <si>
    <t>LIMPIEZA GENERAL</t>
  </si>
  <si>
    <t>SUBTOTAL OTROS</t>
  </si>
  <si>
    <t>POZO SÉPTICO</t>
  </si>
  <si>
    <t>POZO SÉPTICO PREFABRICADO SISTEMA ROTOPLAST, TRAMPA DE GRASAS, TANQUE SÉPTICO, FILTRO ANAERÓBICO</t>
  </si>
  <si>
    <t>PRESUPUESTO VIVIENDA</t>
  </si>
  <si>
    <t>ACCESORIOS SISTEMA ROTOPLAST</t>
  </si>
  <si>
    <t>TOTAL COSTOS DIRECTOS</t>
  </si>
  <si>
    <t>SUBTOTAL POZO SÉPTICO</t>
  </si>
  <si>
    <t>APROXIMACIÓN COSTOS DIRECTOS</t>
  </si>
  <si>
    <t>COSTOS INDIRECTOS</t>
  </si>
  <si>
    <t>ADICIÓN PRESUPUESTAL OTROSÍ No. 001-2012 DEL 04 DE DICIEMBRE DE 2012</t>
  </si>
  <si>
    <t>VALOR CONVENIO ASOCIATIVO INCLUIDA ADICIÓN</t>
  </si>
  <si>
    <t>VALOR VIVIENDA SIN INCLUIR APORTE DE LOS PROPIETARIOS ($ 3.224.221.875/265)</t>
  </si>
  <si>
    <t>SUBTOTAL OBRAS PRELIMINARES</t>
  </si>
  <si>
    <t>SUBTOTAL MAMPOSTERIA</t>
  </si>
  <si>
    <t>SUBTOTAL INSTALACIONES SANITARIAS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</si>
</sst>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&quot;$&quot;\ * #,##0.0000_-;\-&quot;$&quot;\ * #,##0.0000_-;_-&quot;$&quot;\ * &quot;-&quot;??_-;_-@_-"/>
    <numFmt numFmtId="166" formatCode="0.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/>
    <xf numFmtId="0" fontId="3" fillId="0" borderId="9" xfId="0" applyFont="1" applyBorder="1" applyAlignment="1">
      <alignment horizontal="center" vertical="center"/>
    </xf>
    <xf numFmtId="0" fontId="0" fillId="0" borderId="8" xfId="0" applyBorder="1"/>
    <xf numFmtId="164" fontId="3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/>
    <xf numFmtId="0" fontId="0" fillId="0" borderId="19" xfId="0" applyBorder="1"/>
    <xf numFmtId="0" fontId="0" fillId="0" borderId="21" xfId="0" applyBorder="1"/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17" xfId="0" applyBorder="1"/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64" fontId="0" fillId="0" borderId="2" xfId="0" applyNumberFormat="1" applyBorder="1"/>
    <xf numFmtId="164" fontId="2" fillId="0" borderId="1" xfId="0" applyNumberFormat="1" applyFont="1" applyBorder="1" applyAlignment="1">
      <alignment horizontal="center" vertical="center"/>
    </xf>
    <xf numFmtId="164" fontId="0" fillId="0" borderId="9" xfId="0" applyNumberFormat="1" applyBorder="1"/>
    <xf numFmtId="164" fontId="0" fillId="0" borderId="9" xfId="0" applyNumberForma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/>
    <xf numFmtId="164" fontId="3" fillId="0" borderId="2" xfId="0" applyNumberFormat="1" applyFont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4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9" fontId="0" fillId="0" borderId="0" xfId="2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44" fontId="0" fillId="0" borderId="0" xfId="1" applyFont="1" applyFill="1" applyBorder="1"/>
    <xf numFmtId="164" fontId="0" fillId="0" borderId="0" xfId="1" applyNumberFormat="1" applyFont="1" applyFill="1" applyBorder="1" applyAlignment="1">
      <alignment horizontal="center" vertical="center"/>
    </xf>
    <xf numFmtId="44" fontId="0" fillId="0" borderId="0" xfId="0" applyNumberFormat="1"/>
    <xf numFmtId="44" fontId="3" fillId="0" borderId="0" xfId="0" applyNumberFormat="1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24" xfId="0" applyBorder="1"/>
    <xf numFmtId="44" fontId="3" fillId="0" borderId="9" xfId="0" applyNumberFormat="1" applyFont="1" applyBorder="1" applyAlignment="1">
      <alignment horizontal="center" vertical="center"/>
    </xf>
    <xf numFmtId="44" fontId="0" fillId="0" borderId="9" xfId="0" applyNumberForma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44" fontId="3" fillId="0" borderId="2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44" fontId="3" fillId="0" borderId="25" xfId="0" applyNumberFormat="1" applyFont="1" applyBorder="1" applyAlignment="1">
      <alignment horizontal="center" vertical="center"/>
    </xf>
    <xf numFmtId="44" fontId="3" fillId="0" borderId="13" xfId="0" applyNumberFormat="1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44" fontId="4" fillId="0" borderId="9" xfId="0" applyNumberFormat="1" applyFont="1" applyBorder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0" fillId="2" borderId="9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4" fontId="4" fillId="2" borderId="9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FF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6CADD-8898-458A-A34B-EC2BD64566A0}">
  <dimension ref="A1:U123"/>
  <sheetViews>
    <sheetView tabSelected="1"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112" sqref="H112"/>
    </sheetView>
  </sheetViews>
  <sheetFormatPr baseColWidth="10" defaultRowHeight="14.4" x14ac:dyDescent="0.3"/>
  <cols>
    <col min="1" max="1" width="6.5546875" customWidth="1"/>
    <col min="2" max="2" width="42.21875" customWidth="1"/>
    <col min="3" max="3" width="5.33203125" customWidth="1"/>
    <col min="4" max="4" width="9.77734375" customWidth="1"/>
    <col min="5" max="5" width="14.109375" customWidth="1"/>
    <col min="6" max="6" width="17.6640625" customWidth="1"/>
    <col min="7" max="7" width="15.77734375" customWidth="1"/>
    <col min="8" max="8" width="15.33203125" bestFit="1" customWidth="1"/>
    <col min="9" max="9" width="17.88671875" bestFit="1" customWidth="1"/>
    <col min="10" max="10" width="6.33203125" bestFit="1" customWidth="1"/>
    <col min="11" max="11" width="16.44140625" bestFit="1" customWidth="1"/>
    <col min="12" max="12" width="7" bestFit="1" customWidth="1"/>
    <col min="13" max="13" width="12.77734375" bestFit="1" customWidth="1"/>
    <col min="15" max="15" width="16.33203125" customWidth="1"/>
    <col min="17" max="17" width="16.33203125" customWidth="1"/>
    <col min="19" max="19" width="16.44140625" customWidth="1"/>
    <col min="21" max="21" width="16.44140625" customWidth="1"/>
  </cols>
  <sheetData>
    <row r="1" spans="1:21" ht="24.6" customHeight="1" thickBot="1" x14ac:dyDescent="0.35">
      <c r="A1" s="145" t="s">
        <v>19</v>
      </c>
      <c r="B1" s="146"/>
      <c r="C1" s="146"/>
      <c r="D1" s="146"/>
      <c r="E1" s="140" t="s">
        <v>17</v>
      </c>
      <c r="F1" s="103"/>
      <c r="G1" s="91"/>
      <c r="H1" s="91"/>
      <c r="I1" s="92"/>
    </row>
    <row r="2" spans="1:21" x14ac:dyDescent="0.3">
      <c r="A2" s="147" t="s">
        <v>18</v>
      </c>
      <c r="B2" s="149" t="s">
        <v>20</v>
      </c>
      <c r="C2" s="149"/>
      <c r="D2" s="149"/>
      <c r="E2" s="149"/>
      <c r="F2" s="138" t="s">
        <v>21</v>
      </c>
      <c r="G2" s="101" t="s">
        <v>68</v>
      </c>
      <c r="H2" s="102"/>
      <c r="I2" s="103"/>
      <c r="J2" s="120"/>
      <c r="K2" s="112"/>
      <c r="L2" s="112"/>
      <c r="M2" s="118"/>
      <c r="N2" s="111"/>
      <c r="O2" s="112"/>
      <c r="P2" s="112"/>
      <c r="Q2" s="118"/>
      <c r="R2" s="111"/>
      <c r="S2" s="112"/>
      <c r="T2" s="112"/>
      <c r="U2" s="113"/>
    </row>
    <row r="3" spans="1:21" x14ac:dyDescent="0.3">
      <c r="A3" s="148"/>
      <c r="B3" s="150"/>
      <c r="C3" s="150"/>
      <c r="D3" s="150"/>
      <c r="E3" s="150"/>
      <c r="F3" s="139"/>
      <c r="G3" s="104"/>
      <c r="H3" s="105"/>
      <c r="I3" s="106"/>
      <c r="J3" s="12"/>
      <c r="K3" s="13"/>
      <c r="L3" s="14"/>
      <c r="M3" s="12"/>
      <c r="N3" s="7"/>
      <c r="O3" s="2"/>
      <c r="P3" s="2"/>
      <c r="Q3" s="14"/>
      <c r="R3" s="7"/>
      <c r="S3" s="2"/>
      <c r="T3" s="2"/>
      <c r="U3" s="5"/>
    </row>
    <row r="4" spans="1:21" x14ac:dyDescent="0.3">
      <c r="A4" s="123"/>
      <c r="B4" s="124"/>
      <c r="C4" s="124"/>
      <c r="D4" s="124"/>
      <c r="E4" s="124"/>
      <c r="F4" s="125"/>
      <c r="G4" s="126"/>
      <c r="H4" s="121"/>
      <c r="I4" s="137"/>
      <c r="J4" s="121"/>
      <c r="K4" s="122"/>
      <c r="L4" s="119"/>
      <c r="M4" s="121"/>
      <c r="N4" s="114"/>
      <c r="O4" s="115"/>
      <c r="P4" s="115"/>
      <c r="Q4" s="119"/>
      <c r="R4" s="114"/>
      <c r="S4" s="115"/>
      <c r="T4" s="115"/>
      <c r="U4" s="116"/>
    </row>
    <row r="5" spans="1:21" x14ac:dyDescent="0.3">
      <c r="A5" s="4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6" t="s">
        <v>5</v>
      </c>
      <c r="G5" s="4" t="s">
        <v>3</v>
      </c>
      <c r="H5" s="1" t="s">
        <v>4</v>
      </c>
      <c r="I5" s="6" t="s">
        <v>5</v>
      </c>
      <c r="J5" s="88"/>
      <c r="K5" s="1"/>
      <c r="L5" s="1"/>
      <c r="M5" s="18"/>
      <c r="N5" s="4"/>
      <c r="O5" s="1"/>
      <c r="P5" s="1"/>
      <c r="Q5" s="18"/>
      <c r="R5" s="4"/>
      <c r="S5" s="1"/>
      <c r="T5" s="1"/>
      <c r="U5" s="6"/>
    </row>
    <row r="6" spans="1:21" x14ac:dyDescent="0.3">
      <c r="A6" s="7"/>
      <c r="B6" s="2"/>
      <c r="C6" s="2"/>
      <c r="D6" s="2"/>
      <c r="E6" s="2"/>
      <c r="F6" s="5"/>
      <c r="G6" s="11"/>
      <c r="H6" s="9"/>
      <c r="I6" s="10"/>
      <c r="J6" s="13"/>
      <c r="K6" s="2"/>
      <c r="L6" s="2"/>
      <c r="M6" s="14"/>
      <c r="N6" s="7"/>
      <c r="O6" s="2"/>
      <c r="P6" s="2"/>
      <c r="Q6" s="14"/>
      <c r="R6" s="20"/>
      <c r="S6" s="21"/>
      <c r="T6" s="21"/>
      <c r="U6" s="22"/>
    </row>
    <row r="7" spans="1:21" x14ac:dyDescent="0.3">
      <c r="A7" s="4">
        <v>1</v>
      </c>
      <c r="B7" s="3" t="s">
        <v>22</v>
      </c>
      <c r="C7" s="1"/>
      <c r="D7" s="1"/>
      <c r="E7" s="1"/>
      <c r="F7" s="68"/>
      <c r="G7" s="11"/>
      <c r="H7" s="9"/>
      <c r="I7" s="10"/>
      <c r="J7" s="13"/>
      <c r="K7" s="2"/>
      <c r="L7" s="2"/>
      <c r="M7" s="14"/>
      <c r="N7" s="7"/>
      <c r="O7" s="2"/>
      <c r="P7" s="2"/>
      <c r="Q7" s="14"/>
      <c r="R7" s="7"/>
      <c r="S7" s="2"/>
      <c r="T7" s="2"/>
      <c r="U7" s="5"/>
    </row>
    <row r="8" spans="1:21" x14ac:dyDescent="0.3">
      <c r="A8" s="4"/>
      <c r="B8" s="3"/>
      <c r="C8" s="1"/>
      <c r="D8" s="1"/>
      <c r="E8" s="1"/>
      <c r="F8" s="8"/>
      <c r="G8" s="11"/>
      <c r="H8" s="9"/>
      <c r="I8" s="10"/>
      <c r="J8" s="13"/>
      <c r="K8" s="2"/>
      <c r="L8" s="2"/>
      <c r="M8" s="14"/>
      <c r="N8" s="7"/>
      <c r="O8" s="2"/>
      <c r="P8" s="2"/>
      <c r="Q8" s="14"/>
      <c r="R8" s="7"/>
      <c r="S8" s="2"/>
      <c r="T8" s="2"/>
      <c r="U8" s="5"/>
    </row>
    <row r="9" spans="1:21" x14ac:dyDescent="0.3">
      <c r="A9" s="7"/>
      <c r="B9" s="42" t="s">
        <v>23</v>
      </c>
      <c r="C9" s="9" t="s">
        <v>6</v>
      </c>
      <c r="D9" s="9">
        <v>3439.8</v>
      </c>
      <c r="E9" s="50">
        <v>1541.67</v>
      </c>
      <c r="F9" s="69">
        <f>D9*E9</f>
        <v>5303036.4660000009</v>
      </c>
      <c r="G9" s="11">
        <f>D9/84</f>
        <v>40.950000000000003</v>
      </c>
      <c r="H9" s="44">
        <f>E9</f>
        <v>1541.67</v>
      </c>
      <c r="I9" s="69">
        <f>G9*H9</f>
        <v>63131.386500000008</v>
      </c>
      <c r="J9" s="89"/>
      <c r="K9" s="23"/>
      <c r="L9" s="9"/>
      <c r="M9" s="24"/>
      <c r="N9" s="25"/>
      <c r="O9" s="2"/>
      <c r="P9" s="2"/>
      <c r="Q9" s="14"/>
      <c r="R9" s="11"/>
      <c r="S9" s="2"/>
      <c r="T9" s="2"/>
      <c r="U9" s="5"/>
    </row>
    <row r="10" spans="1:21" x14ac:dyDescent="0.3">
      <c r="A10" s="7"/>
      <c r="B10" s="42" t="s">
        <v>24</v>
      </c>
      <c r="C10" s="9" t="s">
        <v>6</v>
      </c>
      <c r="D10" s="9">
        <v>3439.8</v>
      </c>
      <c r="E10" s="50">
        <v>1541.67</v>
      </c>
      <c r="F10" s="69">
        <f t="shared" ref="F10:F73" si="0">D10*E10</f>
        <v>5303036.4660000009</v>
      </c>
      <c r="G10" s="11">
        <f t="shared" ref="G10:G11" si="1">D10/84</f>
        <v>40.950000000000003</v>
      </c>
      <c r="H10" s="44">
        <f t="shared" ref="H10:H11" si="2">E10</f>
        <v>1541.67</v>
      </c>
      <c r="I10" s="69">
        <f t="shared" ref="I10:I11" si="3">G10*H10</f>
        <v>63131.386500000008</v>
      </c>
      <c r="J10" s="89"/>
      <c r="K10" s="23"/>
      <c r="L10" s="9"/>
      <c r="M10" s="24"/>
      <c r="N10" s="11"/>
      <c r="O10" s="26"/>
      <c r="P10" s="2"/>
      <c r="Q10" s="14"/>
      <c r="R10" s="11"/>
      <c r="S10" s="27"/>
      <c r="T10" s="2"/>
      <c r="U10" s="5"/>
    </row>
    <row r="11" spans="1:21" x14ac:dyDescent="0.3">
      <c r="A11" s="7"/>
      <c r="B11" s="42" t="s">
        <v>25</v>
      </c>
      <c r="C11" s="9" t="s">
        <v>6</v>
      </c>
      <c r="D11" s="9">
        <v>3439.8</v>
      </c>
      <c r="E11" s="43">
        <v>3899</v>
      </c>
      <c r="F11" s="69">
        <f t="shared" si="0"/>
        <v>13411780.200000001</v>
      </c>
      <c r="G11" s="11">
        <f t="shared" si="1"/>
        <v>40.950000000000003</v>
      </c>
      <c r="H11" s="44">
        <f t="shared" si="2"/>
        <v>3899</v>
      </c>
      <c r="I11" s="69">
        <f t="shared" si="3"/>
        <v>159664.05000000002</v>
      </c>
      <c r="J11" s="89"/>
      <c r="K11" s="23"/>
      <c r="L11" s="9"/>
      <c r="M11" s="24"/>
      <c r="N11" s="11"/>
      <c r="O11" s="26"/>
      <c r="P11" s="2"/>
      <c r="Q11" s="14"/>
      <c r="R11" s="11"/>
      <c r="S11" s="27"/>
      <c r="T11" s="2"/>
      <c r="U11" s="5"/>
    </row>
    <row r="12" spans="1:21" x14ac:dyDescent="0.3">
      <c r="A12" s="7"/>
      <c r="B12" s="2"/>
      <c r="C12" s="2"/>
      <c r="D12" s="2"/>
      <c r="E12" s="2"/>
      <c r="F12" s="33"/>
      <c r="G12" s="11"/>
      <c r="H12" s="9"/>
      <c r="I12" s="10"/>
      <c r="J12" s="13"/>
      <c r="K12" s="2"/>
      <c r="L12" s="2"/>
      <c r="M12" s="14"/>
      <c r="N12" s="11"/>
      <c r="O12" s="26"/>
      <c r="P12" s="2"/>
      <c r="Q12" s="14"/>
      <c r="R12" s="11"/>
      <c r="S12" s="27"/>
      <c r="T12" s="2"/>
      <c r="U12" s="5"/>
    </row>
    <row r="13" spans="1:21" x14ac:dyDescent="0.3">
      <c r="A13" s="130" t="s">
        <v>77</v>
      </c>
      <c r="B13" s="131"/>
      <c r="C13" s="131"/>
      <c r="D13" s="131"/>
      <c r="E13" s="132"/>
      <c r="F13" s="68">
        <f>SUM(F9:F11)</f>
        <v>24017853.132000003</v>
      </c>
      <c r="G13" s="11"/>
      <c r="H13" s="9"/>
      <c r="I13" s="68">
        <f>SUM(I9:I12)</f>
        <v>285926.82300000003</v>
      </c>
      <c r="J13" s="13"/>
      <c r="K13" s="2"/>
      <c r="L13" s="2"/>
      <c r="M13" s="14"/>
      <c r="N13" s="11"/>
      <c r="O13" s="26"/>
      <c r="P13" s="2"/>
      <c r="Q13" s="14"/>
      <c r="R13" s="11"/>
      <c r="S13" s="27"/>
      <c r="T13" s="2"/>
      <c r="U13" s="5"/>
    </row>
    <row r="14" spans="1:21" x14ac:dyDescent="0.3">
      <c r="A14" s="133"/>
      <c r="B14" s="134"/>
      <c r="C14" s="134"/>
      <c r="D14" s="134"/>
      <c r="E14" s="134"/>
      <c r="F14" s="135"/>
      <c r="G14" s="11"/>
      <c r="H14" s="9"/>
      <c r="I14" s="10"/>
      <c r="J14" s="13"/>
      <c r="K14" s="2"/>
      <c r="L14" s="2"/>
      <c r="M14" s="14"/>
      <c r="N14" s="11"/>
      <c r="O14" s="26"/>
      <c r="P14" s="2"/>
      <c r="Q14" s="14"/>
      <c r="R14" s="11"/>
      <c r="S14" s="27"/>
      <c r="T14" s="2"/>
      <c r="U14" s="5"/>
    </row>
    <row r="15" spans="1:21" x14ac:dyDescent="0.3">
      <c r="A15" s="4">
        <v>2</v>
      </c>
      <c r="B15" s="47" t="s">
        <v>27</v>
      </c>
      <c r="C15" s="9"/>
      <c r="D15" s="9"/>
      <c r="E15" s="43"/>
      <c r="F15" s="68"/>
      <c r="G15" s="11"/>
      <c r="H15" s="9"/>
      <c r="I15" s="10"/>
      <c r="J15" s="13"/>
      <c r="K15" s="2"/>
      <c r="L15" s="2"/>
      <c r="M15" s="14"/>
      <c r="N15" s="11"/>
      <c r="O15" s="26"/>
      <c r="P15" s="2"/>
      <c r="Q15" s="14"/>
      <c r="R15" s="11"/>
      <c r="S15" s="27"/>
      <c r="T15" s="2"/>
      <c r="U15" s="5"/>
    </row>
    <row r="16" spans="1:21" x14ac:dyDescent="0.3">
      <c r="A16" s="4"/>
      <c r="B16" s="47"/>
      <c r="C16" s="9"/>
      <c r="D16" s="9"/>
      <c r="E16" s="43"/>
      <c r="F16" s="8"/>
      <c r="G16" s="11"/>
      <c r="H16" s="9"/>
      <c r="I16" s="10"/>
      <c r="J16" s="13"/>
      <c r="K16" s="2"/>
      <c r="L16" s="2"/>
      <c r="M16" s="14"/>
      <c r="N16" s="11"/>
      <c r="O16" s="26"/>
      <c r="P16" s="2"/>
      <c r="Q16" s="14"/>
      <c r="R16" s="11"/>
      <c r="S16" s="27"/>
      <c r="T16" s="2"/>
      <c r="U16" s="5"/>
    </row>
    <row r="17" spans="1:21" x14ac:dyDescent="0.3">
      <c r="A17" s="7"/>
      <c r="B17" s="42" t="s">
        <v>28</v>
      </c>
      <c r="C17" s="9" t="s">
        <v>7</v>
      </c>
      <c r="D17" s="9">
        <v>164.26</v>
      </c>
      <c r="E17" s="43">
        <v>15416.67</v>
      </c>
      <c r="F17" s="69">
        <f t="shared" si="0"/>
        <v>2532342.2141999998</v>
      </c>
      <c r="G17" s="82">
        <f>D17/84</f>
        <v>1.9554761904761904</v>
      </c>
      <c r="H17" s="23">
        <f>E17</f>
        <v>15416.67</v>
      </c>
      <c r="I17" s="69">
        <f>G17*H17</f>
        <v>30146.93112142857</v>
      </c>
      <c r="J17" s="89"/>
      <c r="K17" s="23"/>
      <c r="L17" s="9"/>
      <c r="M17" s="24"/>
      <c r="N17" s="11"/>
      <c r="O17" s="26"/>
      <c r="P17" s="2"/>
      <c r="Q17" s="14"/>
      <c r="R17" s="11"/>
      <c r="S17" s="27"/>
      <c r="T17" s="2"/>
      <c r="U17" s="5"/>
    </row>
    <row r="18" spans="1:21" x14ac:dyDescent="0.3">
      <c r="A18" s="7"/>
      <c r="B18" s="42" t="s">
        <v>29</v>
      </c>
      <c r="C18" s="9" t="s">
        <v>9</v>
      </c>
      <c r="D18" s="9">
        <v>3285.24</v>
      </c>
      <c r="E18" s="43">
        <v>21249</v>
      </c>
      <c r="F18" s="69">
        <f t="shared" si="0"/>
        <v>69808064.75999999</v>
      </c>
      <c r="G18" s="82">
        <f>D18/84</f>
        <v>39.11</v>
      </c>
      <c r="H18" s="44">
        <f>E18</f>
        <v>21249</v>
      </c>
      <c r="I18" s="69">
        <f>G18*H18</f>
        <v>831048.39</v>
      </c>
      <c r="J18" s="89"/>
      <c r="K18" s="23"/>
      <c r="L18" s="9"/>
      <c r="M18" s="24"/>
      <c r="N18" s="11"/>
      <c r="O18" s="26"/>
      <c r="P18" s="2"/>
      <c r="Q18" s="14"/>
      <c r="R18" s="11"/>
      <c r="S18" s="27"/>
      <c r="T18" s="2"/>
      <c r="U18" s="5"/>
    </row>
    <row r="19" spans="1:21" ht="28.8" x14ac:dyDescent="0.3">
      <c r="A19" s="7"/>
      <c r="B19" s="42" t="s">
        <v>30</v>
      </c>
      <c r="C19" s="9" t="s">
        <v>9</v>
      </c>
      <c r="D19" s="9">
        <v>2961.84</v>
      </c>
      <c r="E19" s="43">
        <v>20883</v>
      </c>
      <c r="F19" s="69">
        <f t="shared" si="0"/>
        <v>61852104.720000006</v>
      </c>
      <c r="G19" s="82">
        <f>D19/84</f>
        <v>35.260000000000005</v>
      </c>
      <c r="H19" s="44">
        <f>E19</f>
        <v>20883</v>
      </c>
      <c r="I19" s="69">
        <f>G19*H19</f>
        <v>736334.58000000007</v>
      </c>
      <c r="J19" s="89"/>
      <c r="K19" s="23"/>
      <c r="L19" s="9"/>
      <c r="M19" s="24"/>
      <c r="N19" s="11"/>
      <c r="O19" s="26"/>
      <c r="P19" s="2"/>
      <c r="Q19" s="14"/>
      <c r="R19" s="11"/>
      <c r="S19" s="27"/>
      <c r="T19" s="2"/>
      <c r="U19" s="5"/>
    </row>
    <row r="20" spans="1:21" x14ac:dyDescent="0.3">
      <c r="A20" s="7"/>
      <c r="B20" s="2"/>
      <c r="C20" s="2"/>
      <c r="D20" s="2"/>
      <c r="E20" s="2"/>
      <c r="F20" s="33"/>
      <c r="G20" s="11"/>
      <c r="H20" s="44"/>
      <c r="I20" s="10"/>
      <c r="J20" s="13"/>
      <c r="K20" s="2"/>
      <c r="L20" s="2"/>
      <c r="M20" s="14"/>
      <c r="N20" s="11"/>
      <c r="O20" s="26"/>
      <c r="P20" s="2"/>
      <c r="Q20" s="14"/>
      <c r="R20" s="11"/>
      <c r="S20" s="27"/>
      <c r="T20" s="2"/>
      <c r="U20" s="5"/>
    </row>
    <row r="21" spans="1:21" x14ac:dyDescent="0.3">
      <c r="A21" s="130" t="s">
        <v>26</v>
      </c>
      <c r="B21" s="131"/>
      <c r="C21" s="131"/>
      <c r="D21" s="131"/>
      <c r="E21" s="132"/>
      <c r="F21" s="68">
        <f>SUM(F17:F19)</f>
        <v>134192511.69420001</v>
      </c>
      <c r="G21" s="11"/>
      <c r="H21" s="44"/>
      <c r="I21" s="68">
        <f>SUM(I17:I20)</f>
        <v>1597529.9011214287</v>
      </c>
      <c r="J21" s="13"/>
      <c r="K21" s="2"/>
      <c r="L21" s="2"/>
      <c r="M21" s="14"/>
      <c r="N21" s="11"/>
      <c r="O21" s="26"/>
      <c r="P21" s="2"/>
      <c r="Q21" s="14"/>
      <c r="R21" s="11"/>
      <c r="S21" s="27"/>
      <c r="T21" s="2"/>
      <c r="U21" s="5"/>
    </row>
    <row r="22" spans="1:21" x14ac:dyDescent="0.3">
      <c r="A22" s="133"/>
      <c r="B22" s="134"/>
      <c r="C22" s="134"/>
      <c r="D22" s="134"/>
      <c r="E22" s="134"/>
      <c r="F22" s="135"/>
      <c r="G22" s="11"/>
      <c r="H22" s="44"/>
      <c r="I22" s="10"/>
      <c r="J22" s="13"/>
      <c r="K22" s="2"/>
      <c r="L22" s="2"/>
      <c r="M22" s="14"/>
      <c r="N22" s="11"/>
      <c r="O22" s="26"/>
      <c r="P22" s="2"/>
      <c r="Q22" s="14"/>
      <c r="R22" s="11"/>
      <c r="S22" s="27"/>
      <c r="T22" s="2"/>
      <c r="U22" s="5"/>
    </row>
    <row r="23" spans="1:21" x14ac:dyDescent="0.3">
      <c r="A23" s="4">
        <v>3</v>
      </c>
      <c r="B23" s="47" t="s">
        <v>10</v>
      </c>
      <c r="C23" s="9"/>
      <c r="D23" s="9"/>
      <c r="E23" s="43"/>
      <c r="F23" s="68"/>
      <c r="G23" s="11"/>
      <c r="H23" s="44"/>
      <c r="I23" s="10"/>
      <c r="J23" s="13"/>
      <c r="K23" s="2"/>
      <c r="L23" s="2"/>
      <c r="M23" s="14"/>
      <c r="N23" s="11"/>
      <c r="O23" s="26"/>
      <c r="P23" s="2"/>
      <c r="Q23" s="14"/>
      <c r="R23" s="11"/>
      <c r="S23" s="27"/>
      <c r="T23" s="2"/>
      <c r="U23" s="5"/>
    </row>
    <row r="24" spans="1:21" x14ac:dyDescent="0.3">
      <c r="A24" s="4"/>
      <c r="B24" s="47"/>
      <c r="C24" s="9"/>
      <c r="D24" s="9"/>
      <c r="E24" s="43"/>
      <c r="F24" s="8"/>
      <c r="G24" s="11"/>
      <c r="H24" s="44"/>
      <c r="I24" s="10"/>
      <c r="J24" s="13"/>
      <c r="K24" s="2"/>
      <c r="L24" s="2"/>
      <c r="M24" s="14"/>
      <c r="N24" s="11"/>
      <c r="O24" s="26"/>
      <c r="P24" s="2"/>
      <c r="Q24" s="14"/>
      <c r="R24" s="11"/>
      <c r="S24" s="27"/>
      <c r="T24" s="2"/>
      <c r="U24" s="5"/>
    </row>
    <row r="25" spans="1:21" x14ac:dyDescent="0.3">
      <c r="A25" s="7"/>
      <c r="B25" s="42" t="s">
        <v>31</v>
      </c>
      <c r="C25" s="9" t="s">
        <v>9</v>
      </c>
      <c r="D25" s="9">
        <v>3415.44</v>
      </c>
      <c r="E25" s="43">
        <v>25213.200000000001</v>
      </c>
      <c r="F25" s="69">
        <f t="shared" si="0"/>
        <v>86114171.807999998</v>
      </c>
      <c r="G25" s="11">
        <f>D25/84</f>
        <v>40.660000000000004</v>
      </c>
      <c r="H25" s="44">
        <f>E25</f>
        <v>25213.200000000001</v>
      </c>
      <c r="I25" s="33">
        <f>G25*H25</f>
        <v>1025168.7120000002</v>
      </c>
      <c r="J25" s="89"/>
      <c r="K25" s="23"/>
      <c r="L25" s="9"/>
      <c r="M25" s="28"/>
      <c r="N25" s="11"/>
      <c r="O25" s="26"/>
      <c r="P25" s="2"/>
      <c r="Q25" s="14"/>
      <c r="R25" s="11"/>
      <c r="S25" s="27"/>
      <c r="T25" s="2"/>
      <c r="U25" s="5"/>
    </row>
    <row r="26" spans="1:21" x14ac:dyDescent="0.3">
      <c r="A26" s="7"/>
      <c r="B26" s="42" t="s">
        <v>32</v>
      </c>
      <c r="C26" s="9" t="s">
        <v>9</v>
      </c>
      <c r="D26" s="9">
        <v>2553.6</v>
      </c>
      <c r="E26" s="43">
        <v>18739.07</v>
      </c>
      <c r="F26" s="69">
        <f t="shared" si="0"/>
        <v>47852089.151999995</v>
      </c>
      <c r="G26" s="11">
        <f t="shared" ref="G26:G27" si="4">D26/84</f>
        <v>30.4</v>
      </c>
      <c r="H26" s="44">
        <f t="shared" ref="H26:H28" si="5">E26</f>
        <v>18739.07</v>
      </c>
      <c r="I26" s="33">
        <f t="shared" ref="I26:I27" si="6">G26*H26</f>
        <v>569667.728</v>
      </c>
      <c r="J26" s="90"/>
      <c r="K26" s="29"/>
      <c r="L26" s="9"/>
      <c r="M26" s="28"/>
      <c r="N26" s="11"/>
      <c r="O26" s="26"/>
      <c r="P26" s="2"/>
      <c r="Q26" s="14"/>
      <c r="R26" s="11"/>
      <c r="S26" s="27"/>
      <c r="T26" s="2"/>
      <c r="U26" s="5"/>
    </row>
    <row r="27" spans="1:21" ht="28.8" x14ac:dyDescent="0.3">
      <c r="A27" s="7"/>
      <c r="B27" s="42" t="s">
        <v>33</v>
      </c>
      <c r="C27" s="9" t="s">
        <v>9</v>
      </c>
      <c r="D27" s="9">
        <v>2695.56</v>
      </c>
      <c r="E27" s="43">
        <v>24427.1</v>
      </c>
      <c r="F27" s="69">
        <f t="shared" si="0"/>
        <v>65844713.675999992</v>
      </c>
      <c r="G27" s="11">
        <f t="shared" si="4"/>
        <v>32.089999999999996</v>
      </c>
      <c r="H27" s="44">
        <f t="shared" si="5"/>
        <v>24427.1</v>
      </c>
      <c r="I27" s="33">
        <f t="shared" si="6"/>
        <v>783865.63899999985</v>
      </c>
      <c r="J27" s="89"/>
      <c r="K27" s="23"/>
      <c r="L27" s="9"/>
      <c r="M27" s="28"/>
      <c r="N27" s="11"/>
      <c r="O27" s="26"/>
      <c r="P27" s="2"/>
      <c r="Q27" s="14"/>
      <c r="R27" s="11"/>
      <c r="S27" s="27"/>
      <c r="T27" s="2"/>
      <c r="U27" s="5"/>
    </row>
    <row r="28" spans="1:21" ht="28.8" x14ac:dyDescent="0.3">
      <c r="A28" s="7"/>
      <c r="B28" s="42" t="s">
        <v>34</v>
      </c>
      <c r="C28" s="9" t="s">
        <v>35</v>
      </c>
      <c r="D28" s="9">
        <v>110.04</v>
      </c>
      <c r="E28" s="43">
        <v>40819</v>
      </c>
      <c r="F28" s="69">
        <f t="shared" si="0"/>
        <v>4491722.7600000007</v>
      </c>
      <c r="G28" s="11">
        <f>D28/84</f>
        <v>1.31</v>
      </c>
      <c r="H28" s="44">
        <f t="shared" si="5"/>
        <v>40819</v>
      </c>
      <c r="I28" s="33">
        <f>G28*H28</f>
        <v>53472.89</v>
      </c>
      <c r="J28" s="89"/>
      <c r="K28" s="23"/>
      <c r="L28" s="9"/>
      <c r="M28" s="28"/>
      <c r="N28" s="11"/>
      <c r="O28" s="26"/>
      <c r="P28" s="2"/>
      <c r="Q28" s="14"/>
      <c r="R28" s="11"/>
      <c r="S28" s="27"/>
      <c r="T28" s="2"/>
      <c r="U28" s="5"/>
    </row>
    <row r="29" spans="1:21" x14ac:dyDescent="0.3">
      <c r="A29" s="7"/>
      <c r="B29" s="2"/>
      <c r="C29" s="2"/>
      <c r="D29" s="2"/>
      <c r="E29" s="2"/>
      <c r="F29" s="33"/>
      <c r="G29" s="11"/>
      <c r="H29" s="44"/>
      <c r="I29" s="83"/>
      <c r="J29" s="13"/>
      <c r="K29" s="2"/>
      <c r="L29" s="2"/>
      <c r="M29" s="14"/>
      <c r="N29" s="11"/>
      <c r="O29" s="26"/>
      <c r="P29" s="2"/>
      <c r="Q29" s="14"/>
      <c r="R29" s="11"/>
      <c r="S29" s="27"/>
      <c r="T29" s="2"/>
      <c r="U29" s="5"/>
    </row>
    <row r="30" spans="1:21" x14ac:dyDescent="0.3">
      <c r="A30" s="130" t="s">
        <v>13</v>
      </c>
      <c r="B30" s="131"/>
      <c r="C30" s="131"/>
      <c r="D30" s="131"/>
      <c r="E30" s="132"/>
      <c r="F30" s="68">
        <f>SUM(F25:F28)</f>
        <v>204302697.39599997</v>
      </c>
      <c r="G30" s="11"/>
      <c r="H30" s="84"/>
      <c r="I30" s="68">
        <f>SUM(I25:I29)</f>
        <v>2432174.969</v>
      </c>
      <c r="J30" s="13"/>
      <c r="K30" s="40"/>
      <c r="L30" s="2"/>
      <c r="M30" s="14"/>
      <c r="N30" s="11"/>
      <c r="O30" s="26"/>
      <c r="P30" s="2"/>
      <c r="Q30" s="14"/>
      <c r="R30" s="11"/>
      <c r="S30" s="27"/>
      <c r="T30" s="2"/>
      <c r="U30" s="5"/>
    </row>
    <row r="31" spans="1:21" x14ac:dyDescent="0.3">
      <c r="A31" s="127"/>
      <c r="B31" s="128"/>
      <c r="C31" s="128"/>
      <c r="D31" s="128"/>
      <c r="E31" s="128"/>
      <c r="F31" s="129"/>
      <c r="G31" s="11"/>
      <c r="H31" s="44"/>
      <c r="I31" s="80"/>
      <c r="J31" s="13"/>
      <c r="K31" s="2"/>
      <c r="L31" s="2"/>
      <c r="M31" s="14"/>
      <c r="N31" s="11"/>
      <c r="O31" s="26"/>
      <c r="P31" s="2"/>
      <c r="Q31" s="14"/>
      <c r="R31" s="11"/>
      <c r="S31" s="27"/>
      <c r="T31" s="2"/>
      <c r="U31" s="5"/>
    </row>
    <row r="32" spans="1:21" x14ac:dyDescent="0.3">
      <c r="A32" s="4">
        <v>4</v>
      </c>
      <c r="B32" s="47" t="s">
        <v>36</v>
      </c>
      <c r="C32" s="9"/>
      <c r="D32" s="9"/>
      <c r="E32" s="43"/>
      <c r="F32" s="68"/>
      <c r="G32" s="11"/>
      <c r="H32" s="44"/>
      <c r="I32" s="10"/>
      <c r="J32" s="13"/>
      <c r="K32" s="2"/>
      <c r="L32" s="2"/>
      <c r="M32" s="14"/>
      <c r="N32" s="11"/>
      <c r="O32" s="26"/>
      <c r="P32" s="2"/>
      <c r="Q32" s="14"/>
      <c r="R32" s="11"/>
      <c r="S32" s="27"/>
      <c r="T32" s="2"/>
      <c r="U32" s="5"/>
    </row>
    <row r="33" spans="1:21" x14ac:dyDescent="0.3">
      <c r="A33" s="4"/>
      <c r="B33" s="47"/>
      <c r="C33" s="9"/>
      <c r="D33" s="9"/>
      <c r="E33" s="43"/>
      <c r="F33" s="8"/>
      <c r="G33" s="11"/>
      <c r="H33" s="44"/>
      <c r="I33" s="10"/>
      <c r="J33" s="13"/>
      <c r="K33" s="2"/>
      <c r="L33" s="2"/>
      <c r="M33" s="14"/>
      <c r="N33" s="11"/>
      <c r="O33" s="26"/>
      <c r="P33" s="2"/>
      <c r="Q33" s="14"/>
      <c r="R33" s="11"/>
      <c r="S33" s="27"/>
      <c r="T33" s="2"/>
      <c r="U33" s="5"/>
    </row>
    <row r="34" spans="1:21" x14ac:dyDescent="0.3">
      <c r="A34" s="7"/>
      <c r="B34" s="42" t="s">
        <v>37</v>
      </c>
      <c r="C34" s="9" t="s">
        <v>6</v>
      </c>
      <c r="D34" s="9">
        <v>7781.76</v>
      </c>
      <c r="E34" s="50">
        <v>26016.78</v>
      </c>
      <c r="F34" s="69">
        <f t="shared" si="0"/>
        <v>202456337.93279999</v>
      </c>
      <c r="G34" s="11">
        <f>D34/84</f>
        <v>92.64</v>
      </c>
      <c r="H34" s="44">
        <f>E34</f>
        <v>26016.78</v>
      </c>
      <c r="I34" s="69">
        <f>G34*H34</f>
        <v>2410194.4992</v>
      </c>
      <c r="J34" s="89"/>
      <c r="K34" s="23"/>
      <c r="L34" s="9"/>
      <c r="M34" s="24"/>
      <c r="N34" s="11"/>
      <c r="O34" s="26"/>
      <c r="P34" s="2"/>
      <c r="Q34" s="14"/>
      <c r="R34" s="11"/>
      <c r="S34" s="27"/>
      <c r="T34" s="2"/>
      <c r="U34" s="5"/>
    </row>
    <row r="35" spans="1:21" x14ac:dyDescent="0.3">
      <c r="A35" s="7"/>
      <c r="B35" s="93" t="s">
        <v>38</v>
      </c>
      <c r="C35" s="94" t="s">
        <v>35</v>
      </c>
      <c r="D35" s="9">
        <v>84</v>
      </c>
      <c r="E35" s="50">
        <v>88884</v>
      </c>
      <c r="F35" s="69">
        <f t="shared" si="0"/>
        <v>7466256</v>
      </c>
      <c r="G35" s="95">
        <f>D35/84</f>
        <v>1</v>
      </c>
      <c r="H35" s="96">
        <f>E35</f>
        <v>88884</v>
      </c>
      <c r="I35" s="97">
        <f>G35*H35</f>
        <v>88884</v>
      </c>
      <c r="J35" s="89"/>
      <c r="K35" s="23"/>
      <c r="L35" s="9"/>
      <c r="M35" s="24"/>
      <c r="N35" s="11"/>
      <c r="O35" s="26"/>
      <c r="P35" s="2"/>
      <c r="Q35" s="14"/>
      <c r="R35" s="11"/>
      <c r="S35" s="27"/>
      <c r="T35" s="2"/>
      <c r="U35" s="5"/>
    </row>
    <row r="36" spans="1:21" x14ac:dyDescent="0.3">
      <c r="A36" s="7"/>
      <c r="B36" s="2"/>
      <c r="C36" s="2"/>
      <c r="D36" s="2"/>
      <c r="E36" s="2"/>
      <c r="F36" s="33"/>
      <c r="G36" s="11"/>
      <c r="H36" s="9"/>
      <c r="I36" s="10"/>
      <c r="J36" s="13"/>
      <c r="K36" s="2"/>
      <c r="L36" s="2"/>
      <c r="M36" s="14"/>
      <c r="N36" s="11"/>
      <c r="O36" s="26"/>
      <c r="P36" s="9"/>
      <c r="Q36" s="24"/>
      <c r="R36" s="11"/>
      <c r="S36" s="27"/>
      <c r="T36" s="2"/>
      <c r="U36" s="5"/>
    </row>
    <row r="37" spans="1:21" x14ac:dyDescent="0.3">
      <c r="A37" s="130" t="s">
        <v>78</v>
      </c>
      <c r="B37" s="131"/>
      <c r="C37" s="131"/>
      <c r="D37" s="131"/>
      <c r="E37" s="132"/>
      <c r="F37" s="68">
        <f>SUM(F34:F35)</f>
        <v>209922593.93279999</v>
      </c>
      <c r="G37" s="11"/>
      <c r="H37" s="9"/>
      <c r="I37" s="68">
        <f>SUM(I34:I36)</f>
        <v>2499078.4992</v>
      </c>
      <c r="J37" s="13"/>
      <c r="K37" s="2"/>
      <c r="L37" s="2"/>
      <c r="M37" s="14"/>
      <c r="N37" s="11"/>
      <c r="O37" s="26"/>
      <c r="P37" s="9"/>
      <c r="Q37" s="24"/>
      <c r="R37" s="11"/>
      <c r="S37" s="27"/>
      <c r="T37" s="2"/>
      <c r="U37" s="5"/>
    </row>
    <row r="38" spans="1:21" x14ac:dyDescent="0.3">
      <c r="A38" s="127"/>
      <c r="B38" s="128"/>
      <c r="C38" s="128"/>
      <c r="D38" s="128"/>
      <c r="E38" s="128"/>
      <c r="F38" s="129">
        <f t="shared" si="0"/>
        <v>0</v>
      </c>
      <c r="G38" s="11"/>
      <c r="H38" s="9"/>
      <c r="I38" s="10"/>
      <c r="J38" s="13"/>
      <c r="K38" s="2"/>
      <c r="L38" s="2"/>
      <c r="M38" s="14"/>
      <c r="N38" s="11"/>
      <c r="O38" s="26"/>
      <c r="P38" s="9"/>
      <c r="Q38" s="24"/>
      <c r="R38" s="11"/>
      <c r="S38" s="27"/>
      <c r="T38" s="2"/>
      <c r="U38" s="5"/>
    </row>
    <row r="39" spans="1:21" x14ac:dyDescent="0.3">
      <c r="A39" s="4">
        <v>5</v>
      </c>
      <c r="B39" s="47" t="s">
        <v>39</v>
      </c>
      <c r="C39" s="9"/>
      <c r="D39" s="9"/>
      <c r="E39" s="43"/>
      <c r="F39" s="68"/>
      <c r="G39" s="11"/>
      <c r="H39" s="9"/>
      <c r="I39" s="10"/>
      <c r="J39" s="13"/>
      <c r="K39" s="2"/>
      <c r="L39" s="2"/>
      <c r="M39" s="14"/>
      <c r="N39" s="11"/>
      <c r="O39" s="26"/>
      <c r="P39" s="9"/>
      <c r="Q39" s="24"/>
      <c r="R39" s="11"/>
      <c r="S39" s="27"/>
      <c r="T39" s="2"/>
      <c r="U39" s="5"/>
    </row>
    <row r="40" spans="1:21" x14ac:dyDescent="0.3">
      <c r="A40" s="4"/>
      <c r="B40" s="47"/>
      <c r="C40" s="9"/>
      <c r="D40" s="9"/>
      <c r="E40" s="43"/>
      <c r="F40" s="8"/>
      <c r="G40" s="11"/>
      <c r="H40" s="9"/>
      <c r="I40" s="10"/>
      <c r="J40" s="13"/>
      <c r="K40" s="2"/>
      <c r="L40" s="2"/>
      <c r="M40" s="14"/>
      <c r="N40" s="11"/>
      <c r="O40" s="26"/>
      <c r="P40" s="9"/>
      <c r="Q40" s="24"/>
      <c r="R40" s="11"/>
      <c r="S40" s="27"/>
      <c r="T40" s="2"/>
      <c r="U40" s="5"/>
    </row>
    <row r="41" spans="1:21" ht="13.8" customHeight="1" x14ac:dyDescent="0.3">
      <c r="A41" s="7"/>
      <c r="B41" s="42" t="s">
        <v>40</v>
      </c>
      <c r="C41" s="9" t="s">
        <v>6</v>
      </c>
      <c r="D41" s="9">
        <v>3112.2</v>
      </c>
      <c r="E41" s="50">
        <v>24127</v>
      </c>
      <c r="F41" s="69">
        <f t="shared" si="0"/>
        <v>75088049.399999991</v>
      </c>
      <c r="G41" s="82">
        <f>D41/84</f>
        <v>37.049999999999997</v>
      </c>
      <c r="H41" s="54">
        <f>E41</f>
        <v>24127</v>
      </c>
      <c r="I41" s="85">
        <f>G41*H41</f>
        <v>893905.35</v>
      </c>
      <c r="J41" s="89"/>
      <c r="K41" s="23"/>
      <c r="L41" s="9"/>
      <c r="M41" s="24"/>
      <c r="N41" s="11"/>
      <c r="O41" s="26"/>
      <c r="P41" s="9"/>
      <c r="Q41" s="24"/>
      <c r="R41" s="11"/>
      <c r="S41" s="27"/>
      <c r="T41" s="2"/>
      <c r="U41" s="5"/>
    </row>
    <row r="42" spans="1:21" ht="13.8" customHeight="1" x14ac:dyDescent="0.3">
      <c r="A42" s="7"/>
      <c r="B42" s="42" t="s">
        <v>41</v>
      </c>
      <c r="C42" s="9" t="s">
        <v>7</v>
      </c>
      <c r="D42" s="9">
        <v>933.66</v>
      </c>
      <c r="E42" s="50">
        <v>9250</v>
      </c>
      <c r="F42" s="69">
        <f t="shared" si="0"/>
        <v>8636355</v>
      </c>
      <c r="G42" s="82">
        <f t="shared" ref="G42:G43" si="7">D42/84</f>
        <v>11.115</v>
      </c>
      <c r="H42" s="54">
        <f t="shared" ref="H42:H43" si="8">E42</f>
        <v>9250</v>
      </c>
      <c r="I42" s="85">
        <f t="shared" ref="I42:I43" si="9">G42*H42</f>
        <v>102813.75</v>
      </c>
      <c r="J42" s="89"/>
      <c r="K42" s="23"/>
      <c r="L42" s="9"/>
      <c r="M42" s="24"/>
      <c r="N42" s="11"/>
      <c r="O42" s="26"/>
      <c r="P42" s="9"/>
      <c r="Q42" s="24"/>
      <c r="R42" s="11"/>
      <c r="S42" s="27"/>
      <c r="T42" s="2"/>
      <c r="U42" s="5"/>
    </row>
    <row r="43" spans="1:21" x14ac:dyDescent="0.3">
      <c r="A43" s="7"/>
      <c r="B43" s="42" t="s">
        <v>42</v>
      </c>
      <c r="C43" s="9" t="s">
        <v>7</v>
      </c>
      <c r="D43" s="9">
        <v>404.58</v>
      </c>
      <c r="E43" s="50">
        <v>32166.67</v>
      </c>
      <c r="F43" s="69">
        <f t="shared" si="0"/>
        <v>13013991.348599998</v>
      </c>
      <c r="G43" s="82">
        <f t="shared" si="7"/>
        <v>4.8164285714285713</v>
      </c>
      <c r="H43" s="54">
        <f t="shared" si="8"/>
        <v>32166.67</v>
      </c>
      <c r="I43" s="85">
        <f t="shared" si="9"/>
        <v>154928.46843571428</v>
      </c>
      <c r="J43" s="89"/>
      <c r="K43" s="23"/>
      <c r="L43" s="9"/>
      <c r="M43" s="24"/>
      <c r="N43" s="11"/>
      <c r="O43" s="26"/>
      <c r="P43" s="9"/>
      <c r="Q43" s="24"/>
      <c r="R43" s="11"/>
      <c r="S43" s="27"/>
      <c r="T43" s="9"/>
      <c r="U43" s="30"/>
    </row>
    <row r="44" spans="1:21" x14ac:dyDescent="0.3">
      <c r="A44" s="7"/>
      <c r="B44" s="2"/>
      <c r="C44" s="2"/>
      <c r="D44" s="2"/>
      <c r="E44" s="2"/>
      <c r="F44" s="33"/>
      <c r="G44" s="11"/>
      <c r="H44" s="9"/>
      <c r="I44" s="10"/>
      <c r="J44" s="13"/>
      <c r="K44" s="2"/>
      <c r="L44" s="2"/>
      <c r="M44" s="14"/>
      <c r="N44" s="11"/>
      <c r="O44" s="26"/>
      <c r="P44" s="9"/>
      <c r="Q44" s="24"/>
      <c r="R44" s="11"/>
      <c r="S44" s="27"/>
      <c r="T44" s="2"/>
      <c r="U44" s="30"/>
    </row>
    <row r="45" spans="1:21" x14ac:dyDescent="0.3">
      <c r="A45" s="130" t="s">
        <v>43</v>
      </c>
      <c r="B45" s="131"/>
      <c r="C45" s="131"/>
      <c r="D45" s="131"/>
      <c r="E45" s="132"/>
      <c r="F45" s="68">
        <f>SUM(F41:F43)</f>
        <v>96738395.748599991</v>
      </c>
      <c r="G45" s="11"/>
      <c r="H45" s="9"/>
      <c r="I45" s="68">
        <f>SUM(I41:I44)</f>
        <v>1151647.5684357143</v>
      </c>
      <c r="J45" s="13"/>
      <c r="K45" s="40"/>
      <c r="L45" s="2"/>
      <c r="M45" s="14"/>
      <c r="N45" s="11"/>
      <c r="O45" s="26"/>
      <c r="P45" s="9"/>
      <c r="Q45" s="24"/>
      <c r="R45" s="11"/>
      <c r="S45" s="27"/>
      <c r="T45" s="2"/>
      <c r="U45" s="30"/>
    </row>
    <row r="46" spans="1:21" x14ac:dyDescent="0.3">
      <c r="A46" s="127"/>
      <c r="B46" s="128"/>
      <c r="C46" s="128"/>
      <c r="D46" s="128"/>
      <c r="E46" s="128"/>
      <c r="F46" s="129">
        <f t="shared" si="0"/>
        <v>0</v>
      </c>
      <c r="G46" s="11"/>
      <c r="H46" s="9"/>
      <c r="I46" s="10"/>
      <c r="J46" s="13"/>
      <c r="K46" s="2"/>
      <c r="L46" s="2"/>
      <c r="M46" s="14"/>
      <c r="N46" s="11"/>
      <c r="O46" s="26"/>
      <c r="P46" s="9"/>
      <c r="Q46" s="24"/>
      <c r="R46" s="11"/>
      <c r="S46" s="27"/>
      <c r="T46" s="2"/>
      <c r="U46" s="30"/>
    </row>
    <row r="47" spans="1:21" x14ac:dyDescent="0.3">
      <c r="A47" s="4">
        <v>6</v>
      </c>
      <c r="B47" s="47" t="s">
        <v>14</v>
      </c>
      <c r="C47" s="9"/>
      <c r="D47" s="9"/>
      <c r="E47" s="43"/>
      <c r="F47" s="68"/>
      <c r="G47" s="11"/>
      <c r="H47" s="9"/>
      <c r="I47" s="10"/>
      <c r="J47" s="13"/>
      <c r="K47" s="2"/>
      <c r="L47" s="2"/>
      <c r="M47" s="14"/>
      <c r="N47" s="11"/>
      <c r="O47" s="26"/>
      <c r="P47" s="9"/>
      <c r="Q47" s="24"/>
      <c r="R47" s="11"/>
      <c r="S47" s="27"/>
      <c r="T47" s="2"/>
      <c r="U47" s="30"/>
    </row>
    <row r="48" spans="1:21" x14ac:dyDescent="0.3">
      <c r="A48" s="4"/>
      <c r="B48" s="47"/>
      <c r="C48" s="9"/>
      <c r="D48" s="9"/>
      <c r="E48" s="43"/>
      <c r="F48" s="68"/>
      <c r="G48" s="11"/>
      <c r="H48" s="9"/>
      <c r="I48" s="10"/>
      <c r="J48" s="13"/>
      <c r="K48" s="2"/>
      <c r="L48" s="2"/>
      <c r="M48" s="14"/>
      <c r="N48" s="11"/>
      <c r="O48" s="26"/>
      <c r="P48" s="9"/>
      <c r="Q48" s="24"/>
      <c r="R48" s="11"/>
      <c r="S48" s="27"/>
      <c r="T48" s="2"/>
      <c r="U48" s="30"/>
    </row>
    <row r="49" spans="1:21" x14ac:dyDescent="0.3">
      <c r="A49" s="4"/>
      <c r="B49" s="93" t="s">
        <v>44</v>
      </c>
      <c r="C49" s="94" t="s">
        <v>6</v>
      </c>
      <c r="D49" s="9">
        <v>4184.88</v>
      </c>
      <c r="E49" s="51">
        <v>23425.72</v>
      </c>
      <c r="F49" s="69">
        <f>D49*E49</f>
        <v>98033827.113600001</v>
      </c>
      <c r="G49" s="95">
        <f>D49/84</f>
        <v>49.82</v>
      </c>
      <c r="H49" s="96">
        <f>E49</f>
        <v>23425.72</v>
      </c>
      <c r="I49" s="97">
        <f>G49*H49</f>
        <v>1167069.3704000001</v>
      </c>
      <c r="J49" s="89"/>
      <c r="K49" s="9"/>
      <c r="L49" s="9"/>
      <c r="M49" s="19"/>
      <c r="N49" s="11"/>
      <c r="O49" s="26"/>
      <c r="P49" s="9"/>
      <c r="Q49" s="24"/>
      <c r="R49" s="11"/>
      <c r="S49" s="27"/>
      <c r="T49" s="2"/>
      <c r="U49" s="30"/>
    </row>
    <row r="50" spans="1:21" x14ac:dyDescent="0.3">
      <c r="A50" s="7"/>
      <c r="B50" s="2"/>
      <c r="C50" s="2"/>
      <c r="D50" s="2"/>
      <c r="E50" s="2"/>
      <c r="F50" s="69"/>
      <c r="G50" s="11"/>
      <c r="H50" s="44"/>
      <c r="I50" s="69"/>
      <c r="J50" s="13"/>
      <c r="K50" s="2"/>
      <c r="L50" s="2"/>
      <c r="M50" s="14"/>
      <c r="N50" s="11"/>
      <c r="O50" s="26"/>
      <c r="P50" s="9"/>
      <c r="Q50" s="24"/>
      <c r="R50" s="11"/>
      <c r="S50" s="27"/>
      <c r="T50" s="2"/>
      <c r="U50" s="30"/>
    </row>
    <row r="51" spans="1:21" x14ac:dyDescent="0.3">
      <c r="A51" s="130" t="s">
        <v>15</v>
      </c>
      <c r="B51" s="131"/>
      <c r="C51" s="131"/>
      <c r="D51" s="131"/>
      <c r="E51" s="132"/>
      <c r="F51" s="68">
        <f>SUM(F49)</f>
        <v>98033827.113600001</v>
      </c>
      <c r="G51" s="11"/>
      <c r="H51" s="44"/>
      <c r="I51" s="68">
        <f>SUM(I49:I50)</f>
        <v>1167069.3704000001</v>
      </c>
      <c r="J51" s="13"/>
      <c r="K51" s="40"/>
      <c r="L51" s="2"/>
      <c r="M51" s="14"/>
      <c r="N51" s="11"/>
      <c r="O51" s="26"/>
      <c r="P51" s="9"/>
      <c r="Q51" s="24"/>
      <c r="R51" s="11"/>
      <c r="S51" s="27"/>
      <c r="T51" s="2"/>
      <c r="U51" s="30"/>
    </row>
    <row r="52" spans="1:21" x14ac:dyDescent="0.3">
      <c r="A52" s="127"/>
      <c r="B52" s="128"/>
      <c r="C52" s="128"/>
      <c r="D52" s="128"/>
      <c r="E52" s="128"/>
      <c r="F52" s="129">
        <f t="shared" si="0"/>
        <v>0</v>
      </c>
      <c r="G52" s="11"/>
      <c r="H52" s="9"/>
      <c r="I52" s="10"/>
      <c r="J52" s="13"/>
      <c r="K52" s="2"/>
      <c r="L52" s="2"/>
      <c r="M52" s="14"/>
      <c r="N52" s="11"/>
      <c r="O52" s="26"/>
      <c r="P52" s="9"/>
      <c r="Q52" s="24"/>
      <c r="R52" s="11"/>
      <c r="S52" s="27"/>
      <c r="T52" s="2"/>
      <c r="U52" s="30"/>
    </row>
    <row r="53" spans="1:21" x14ac:dyDescent="0.3">
      <c r="A53" s="4">
        <v>7</v>
      </c>
      <c r="B53" s="47" t="s">
        <v>45</v>
      </c>
      <c r="C53" s="9"/>
      <c r="D53" s="9"/>
      <c r="E53" s="43"/>
      <c r="F53" s="68"/>
      <c r="G53" s="11"/>
      <c r="H53" s="9"/>
      <c r="I53" s="10"/>
      <c r="J53" s="13"/>
      <c r="K53" s="2"/>
      <c r="L53" s="2"/>
      <c r="M53" s="14"/>
      <c r="N53" s="11"/>
      <c r="O53" s="26"/>
      <c r="P53" s="9"/>
      <c r="Q53" s="24"/>
      <c r="R53" s="11"/>
      <c r="S53" s="27"/>
      <c r="T53" s="2"/>
      <c r="U53" s="30"/>
    </row>
    <row r="54" spans="1:21" x14ac:dyDescent="0.3">
      <c r="A54" s="133"/>
      <c r="B54" s="134"/>
      <c r="C54" s="134"/>
      <c r="D54" s="134"/>
      <c r="E54" s="134"/>
      <c r="F54" s="135"/>
      <c r="G54" s="11"/>
      <c r="H54" s="23"/>
      <c r="I54" s="33"/>
      <c r="J54" s="89"/>
      <c r="K54" s="23"/>
      <c r="L54" s="9"/>
      <c r="M54" s="24"/>
      <c r="N54" s="11"/>
      <c r="O54" s="26"/>
      <c r="P54" s="9"/>
      <c r="Q54" s="24"/>
      <c r="R54" s="11"/>
      <c r="S54" s="27"/>
      <c r="T54" s="9"/>
      <c r="U54" s="30"/>
    </row>
    <row r="55" spans="1:21" x14ac:dyDescent="0.3">
      <c r="A55" s="7"/>
      <c r="B55" s="93" t="s">
        <v>46</v>
      </c>
      <c r="C55" s="94" t="s">
        <v>35</v>
      </c>
      <c r="D55" s="9">
        <v>588</v>
      </c>
      <c r="E55" s="50">
        <v>21824.5</v>
      </c>
      <c r="F55" s="69">
        <f t="shared" si="0"/>
        <v>12832806</v>
      </c>
      <c r="G55" s="98">
        <f>D55/84</f>
        <v>7</v>
      </c>
      <c r="H55" s="96">
        <f>E55</f>
        <v>21824.5</v>
      </c>
      <c r="I55" s="97">
        <f>G55*H55</f>
        <v>152771.5</v>
      </c>
      <c r="J55" s="89"/>
      <c r="K55" s="23"/>
      <c r="L55" s="9"/>
      <c r="M55" s="24"/>
      <c r="N55" s="11"/>
      <c r="O55" s="26"/>
      <c r="P55" s="9"/>
      <c r="Q55" s="24"/>
      <c r="R55" s="11"/>
      <c r="S55" s="27"/>
      <c r="T55" s="9"/>
      <c r="U55" s="30"/>
    </row>
    <row r="56" spans="1:21" x14ac:dyDescent="0.3">
      <c r="A56" s="7"/>
      <c r="B56" s="93" t="s">
        <v>47</v>
      </c>
      <c r="C56" s="94" t="s">
        <v>35</v>
      </c>
      <c r="D56" s="9">
        <v>84</v>
      </c>
      <c r="E56" s="50">
        <v>35000</v>
      </c>
      <c r="F56" s="69">
        <f t="shared" si="0"/>
        <v>2940000</v>
      </c>
      <c r="G56" s="98">
        <f t="shared" ref="G56:G59" si="10">D56/84</f>
        <v>1</v>
      </c>
      <c r="H56" s="96">
        <f t="shared" ref="H56:H59" si="11">E56</f>
        <v>35000</v>
      </c>
      <c r="I56" s="97">
        <f t="shared" ref="I56:I59" si="12">G56*H56</f>
        <v>35000</v>
      </c>
      <c r="J56" s="89"/>
      <c r="K56" s="23"/>
      <c r="L56" s="9"/>
      <c r="M56" s="24"/>
      <c r="N56" s="11"/>
      <c r="O56" s="26"/>
      <c r="P56" s="9"/>
      <c r="Q56" s="24"/>
      <c r="R56" s="11"/>
      <c r="S56" s="27"/>
      <c r="T56" s="9"/>
      <c r="U56" s="30"/>
    </row>
    <row r="57" spans="1:21" x14ac:dyDescent="0.3">
      <c r="A57" s="7"/>
      <c r="B57" s="93" t="s">
        <v>48</v>
      </c>
      <c r="C57" s="94" t="s">
        <v>35</v>
      </c>
      <c r="D57" s="9">
        <v>84</v>
      </c>
      <c r="E57" s="50">
        <v>89252</v>
      </c>
      <c r="F57" s="69">
        <f t="shared" si="0"/>
        <v>7497168</v>
      </c>
      <c r="G57" s="98">
        <f t="shared" si="10"/>
        <v>1</v>
      </c>
      <c r="H57" s="96">
        <f t="shared" si="11"/>
        <v>89252</v>
      </c>
      <c r="I57" s="97">
        <f t="shared" si="12"/>
        <v>89252</v>
      </c>
      <c r="J57" s="89"/>
      <c r="K57" s="23"/>
      <c r="L57" s="9"/>
      <c r="M57" s="24"/>
      <c r="N57" s="11"/>
      <c r="O57" s="26"/>
      <c r="P57" s="9"/>
      <c r="Q57" s="24"/>
      <c r="R57" s="11"/>
      <c r="S57" s="27"/>
      <c r="T57" s="2"/>
      <c r="U57" s="30"/>
    </row>
    <row r="58" spans="1:21" x14ac:dyDescent="0.3">
      <c r="A58" s="7"/>
      <c r="B58" s="93" t="s">
        <v>49</v>
      </c>
      <c r="C58" s="94" t="s">
        <v>35</v>
      </c>
      <c r="D58" s="9">
        <v>84</v>
      </c>
      <c r="E58" s="43">
        <v>140000</v>
      </c>
      <c r="F58" s="69">
        <f t="shared" si="0"/>
        <v>11760000</v>
      </c>
      <c r="G58" s="98">
        <f t="shared" si="10"/>
        <v>1</v>
      </c>
      <c r="H58" s="96">
        <f t="shared" si="11"/>
        <v>140000</v>
      </c>
      <c r="I58" s="97">
        <f t="shared" si="12"/>
        <v>140000</v>
      </c>
      <c r="J58" s="89"/>
      <c r="K58" s="23"/>
      <c r="L58" s="9"/>
      <c r="M58" s="24"/>
      <c r="N58" s="11"/>
      <c r="O58" s="26"/>
      <c r="P58" s="9"/>
      <c r="Q58" s="24"/>
      <c r="R58" s="11"/>
      <c r="S58" s="27"/>
      <c r="T58" s="9"/>
      <c r="U58" s="30"/>
    </row>
    <row r="59" spans="1:21" x14ac:dyDescent="0.3">
      <c r="A59" s="7"/>
      <c r="B59" s="93" t="s">
        <v>50</v>
      </c>
      <c r="C59" s="94" t="s">
        <v>35</v>
      </c>
      <c r="D59" s="9">
        <v>84</v>
      </c>
      <c r="E59" s="43">
        <v>15775</v>
      </c>
      <c r="F59" s="69">
        <f t="shared" si="0"/>
        <v>1325100</v>
      </c>
      <c r="G59" s="98">
        <f t="shared" si="10"/>
        <v>1</v>
      </c>
      <c r="H59" s="96">
        <f t="shared" si="11"/>
        <v>15775</v>
      </c>
      <c r="I59" s="97">
        <f t="shared" si="12"/>
        <v>15775</v>
      </c>
      <c r="J59" s="89"/>
      <c r="K59" s="23"/>
      <c r="L59" s="9"/>
      <c r="M59" s="24"/>
      <c r="N59" s="11"/>
      <c r="O59" s="26"/>
      <c r="P59" s="9"/>
      <c r="Q59" s="24"/>
      <c r="R59" s="11"/>
      <c r="S59" s="27"/>
      <c r="T59" s="2"/>
      <c r="U59" s="30"/>
    </row>
    <row r="60" spans="1:21" x14ac:dyDescent="0.3">
      <c r="A60" s="7"/>
      <c r="B60" s="42"/>
      <c r="C60" s="9"/>
      <c r="D60" s="9"/>
      <c r="E60" s="43"/>
      <c r="F60" s="33"/>
      <c r="G60" s="11"/>
      <c r="H60" s="9"/>
      <c r="I60" s="10"/>
      <c r="J60" s="13"/>
      <c r="K60" s="2"/>
      <c r="L60" s="2"/>
      <c r="M60" s="14"/>
      <c r="N60" s="11"/>
      <c r="O60" s="26"/>
      <c r="P60" s="9"/>
      <c r="Q60" s="24"/>
      <c r="R60" s="11"/>
      <c r="S60" s="27"/>
      <c r="T60" s="2"/>
      <c r="U60" s="30"/>
    </row>
    <row r="61" spans="1:21" x14ac:dyDescent="0.3">
      <c r="A61" s="130" t="s">
        <v>51</v>
      </c>
      <c r="B61" s="131"/>
      <c r="C61" s="131"/>
      <c r="D61" s="131"/>
      <c r="E61" s="132"/>
      <c r="F61" s="68">
        <f>SUM(F54:F59)</f>
        <v>36355074</v>
      </c>
      <c r="G61" s="11"/>
      <c r="H61" s="9"/>
      <c r="I61" s="68">
        <f>SUM(I55:I60)</f>
        <v>432798.5</v>
      </c>
      <c r="J61" s="13"/>
      <c r="K61" s="2"/>
      <c r="L61" s="2"/>
      <c r="M61" s="14"/>
      <c r="N61" s="11"/>
      <c r="O61" s="26"/>
      <c r="P61" s="9"/>
      <c r="Q61" s="24"/>
      <c r="R61" s="11"/>
      <c r="S61" s="27"/>
      <c r="T61" s="2"/>
      <c r="U61" s="30"/>
    </row>
    <row r="62" spans="1:21" x14ac:dyDescent="0.3">
      <c r="A62" s="127"/>
      <c r="B62" s="128"/>
      <c r="C62" s="128"/>
      <c r="D62" s="128"/>
      <c r="E62" s="128"/>
      <c r="F62" s="129">
        <f t="shared" si="0"/>
        <v>0</v>
      </c>
      <c r="G62" s="11"/>
      <c r="H62" s="9"/>
      <c r="I62" s="10"/>
      <c r="J62" s="13"/>
      <c r="K62" s="2"/>
      <c r="L62" s="2"/>
      <c r="M62" s="14"/>
      <c r="N62" s="11"/>
      <c r="O62" s="26"/>
      <c r="P62" s="9"/>
      <c r="Q62" s="24"/>
      <c r="R62" s="11"/>
      <c r="S62" s="27"/>
      <c r="T62" s="2"/>
      <c r="U62" s="30"/>
    </row>
    <row r="63" spans="1:21" x14ac:dyDescent="0.3">
      <c r="A63" s="4">
        <v>8</v>
      </c>
      <c r="B63" s="47" t="s">
        <v>11</v>
      </c>
      <c r="C63" s="9"/>
      <c r="D63" s="9"/>
      <c r="E63" s="43"/>
      <c r="F63" s="68"/>
      <c r="G63" s="11"/>
      <c r="H63" s="9"/>
      <c r="I63" s="10"/>
      <c r="J63" s="13"/>
      <c r="K63" s="2"/>
      <c r="L63" s="2"/>
      <c r="M63" s="14"/>
      <c r="N63" s="11"/>
      <c r="O63" s="26"/>
      <c r="P63" s="9"/>
      <c r="Q63" s="24"/>
      <c r="R63" s="11"/>
      <c r="S63" s="27"/>
      <c r="T63" s="2"/>
      <c r="U63" s="30"/>
    </row>
    <row r="64" spans="1:21" x14ac:dyDescent="0.3">
      <c r="A64" s="7"/>
      <c r="B64" s="93" t="s">
        <v>52</v>
      </c>
      <c r="C64" s="94" t="s">
        <v>35</v>
      </c>
      <c r="D64" s="9">
        <v>84</v>
      </c>
      <c r="E64" s="50">
        <v>21808.57</v>
      </c>
      <c r="F64" s="69">
        <f t="shared" si="0"/>
        <v>1831919.88</v>
      </c>
      <c r="G64" s="95">
        <f>D64/84</f>
        <v>1</v>
      </c>
      <c r="H64" s="96">
        <f>E64</f>
        <v>21808.57</v>
      </c>
      <c r="I64" s="97">
        <f>G64*H64</f>
        <v>21808.57</v>
      </c>
      <c r="J64" s="89"/>
      <c r="K64" s="23"/>
      <c r="L64" s="9"/>
      <c r="M64" s="24"/>
      <c r="N64" s="11"/>
      <c r="O64" s="26"/>
      <c r="P64" s="9"/>
      <c r="Q64" s="24"/>
      <c r="R64" s="11"/>
      <c r="S64" s="27"/>
      <c r="T64" s="9"/>
      <c r="U64" s="30"/>
    </row>
    <row r="65" spans="1:21" x14ac:dyDescent="0.3">
      <c r="A65" s="7"/>
      <c r="B65" s="93" t="s">
        <v>53</v>
      </c>
      <c r="C65" s="94" t="s">
        <v>35</v>
      </c>
      <c r="D65" s="9">
        <v>840</v>
      </c>
      <c r="E65" s="50">
        <v>22102.5</v>
      </c>
      <c r="F65" s="69">
        <f t="shared" si="0"/>
        <v>18566100</v>
      </c>
      <c r="G65" s="95">
        <f>D65/84</f>
        <v>10</v>
      </c>
      <c r="H65" s="96">
        <f>E65</f>
        <v>22102.5</v>
      </c>
      <c r="I65" s="97">
        <f>G65*H65</f>
        <v>221025</v>
      </c>
      <c r="J65" s="89"/>
      <c r="K65" s="23"/>
      <c r="L65" s="9"/>
      <c r="M65" s="24"/>
      <c r="N65" s="11"/>
      <c r="O65" s="26"/>
      <c r="P65" s="9"/>
      <c r="Q65" s="24"/>
      <c r="R65" s="11"/>
      <c r="S65" s="27"/>
      <c r="T65" s="9"/>
      <c r="U65" s="30"/>
    </row>
    <row r="66" spans="1:21" x14ac:dyDescent="0.3">
      <c r="A66" s="7"/>
      <c r="B66" s="42"/>
      <c r="C66" s="9"/>
      <c r="D66" s="9"/>
      <c r="E66" s="50"/>
      <c r="F66" s="69"/>
      <c r="G66" s="11"/>
      <c r="H66" s="23"/>
      <c r="I66" s="33"/>
      <c r="J66" s="89"/>
      <c r="K66" s="23"/>
      <c r="L66" s="9"/>
      <c r="M66" s="24"/>
      <c r="N66" s="11"/>
      <c r="O66" s="26"/>
      <c r="P66" s="9"/>
      <c r="Q66" s="24"/>
      <c r="R66" s="11"/>
      <c r="S66" s="27"/>
      <c r="T66" s="9"/>
      <c r="U66" s="30"/>
    </row>
    <row r="67" spans="1:21" x14ac:dyDescent="0.3">
      <c r="A67" s="130" t="s">
        <v>12</v>
      </c>
      <c r="B67" s="131"/>
      <c r="C67" s="131"/>
      <c r="D67" s="131"/>
      <c r="E67" s="132"/>
      <c r="F67" s="68">
        <f>SUM(F64:F66)</f>
        <v>20398019.879999999</v>
      </c>
      <c r="G67" s="11"/>
      <c r="H67" s="9"/>
      <c r="I67" s="68">
        <f>SUM(I64:I66)</f>
        <v>242833.57</v>
      </c>
      <c r="J67" s="13"/>
      <c r="K67" s="2"/>
      <c r="L67" s="2"/>
      <c r="M67" s="14"/>
      <c r="N67" s="11"/>
      <c r="O67" s="26"/>
      <c r="P67" s="9"/>
      <c r="Q67" s="24"/>
      <c r="R67" s="11"/>
      <c r="S67" s="27"/>
      <c r="T67" s="9"/>
      <c r="U67" s="30"/>
    </row>
    <row r="68" spans="1:21" x14ac:dyDescent="0.3">
      <c r="A68" s="127"/>
      <c r="B68" s="128"/>
      <c r="C68" s="128"/>
      <c r="D68" s="128"/>
      <c r="E68" s="128"/>
      <c r="F68" s="129">
        <f t="shared" si="0"/>
        <v>0</v>
      </c>
      <c r="G68" s="11"/>
      <c r="H68" s="9"/>
      <c r="I68" s="10"/>
      <c r="J68" s="13"/>
      <c r="K68" s="2"/>
      <c r="L68" s="2"/>
      <c r="M68" s="14"/>
      <c r="N68" s="11"/>
      <c r="O68" s="26"/>
      <c r="P68" s="9"/>
      <c r="Q68" s="24"/>
      <c r="R68" s="11"/>
      <c r="S68" s="27"/>
      <c r="T68" s="9"/>
      <c r="U68" s="30"/>
    </row>
    <row r="69" spans="1:21" x14ac:dyDescent="0.3">
      <c r="A69" s="4">
        <v>9</v>
      </c>
      <c r="B69" s="47" t="s">
        <v>54</v>
      </c>
      <c r="C69" s="9"/>
      <c r="D69" s="9"/>
      <c r="E69" s="43"/>
      <c r="F69" s="68"/>
      <c r="G69" s="11"/>
      <c r="H69" s="9"/>
      <c r="I69" s="10"/>
      <c r="J69" s="13"/>
      <c r="K69" s="2"/>
      <c r="L69" s="2"/>
      <c r="M69" s="14"/>
      <c r="N69" s="11"/>
      <c r="O69" s="26"/>
      <c r="P69" s="9"/>
      <c r="Q69" s="24"/>
      <c r="R69" s="11"/>
      <c r="S69" s="27"/>
      <c r="T69" s="9"/>
      <c r="U69" s="30"/>
    </row>
    <row r="70" spans="1:21" x14ac:dyDescent="0.3">
      <c r="A70" s="7"/>
      <c r="B70" s="42"/>
      <c r="C70" s="9"/>
      <c r="D70" s="9"/>
      <c r="E70" s="43"/>
      <c r="F70" s="8"/>
      <c r="G70" s="11"/>
      <c r="H70" s="23"/>
      <c r="I70" s="72"/>
      <c r="J70" s="89"/>
      <c r="K70" s="23"/>
      <c r="L70" s="9"/>
      <c r="M70" s="32"/>
      <c r="N70" s="11"/>
      <c r="O70" s="26"/>
      <c r="P70" s="9"/>
      <c r="Q70" s="24"/>
      <c r="R70" s="11"/>
      <c r="S70" s="27"/>
      <c r="T70" s="9"/>
      <c r="U70" s="31"/>
    </row>
    <row r="71" spans="1:21" x14ac:dyDescent="0.3">
      <c r="A71" s="7"/>
      <c r="B71" s="42" t="s">
        <v>55</v>
      </c>
      <c r="C71" s="9" t="s">
        <v>8</v>
      </c>
      <c r="D71" s="9">
        <v>168</v>
      </c>
      <c r="E71" s="50">
        <v>20698.599999999999</v>
      </c>
      <c r="F71" s="69">
        <f>D71*E71</f>
        <v>3477364.8</v>
      </c>
      <c r="G71" s="11">
        <f>D71/84</f>
        <v>2</v>
      </c>
      <c r="H71" s="23">
        <f>E71</f>
        <v>20698.599999999999</v>
      </c>
      <c r="I71" s="86">
        <f>G71*H71</f>
        <v>41397.199999999997</v>
      </c>
      <c r="J71" s="89"/>
      <c r="K71" s="23"/>
      <c r="L71" s="9"/>
      <c r="M71" s="32"/>
      <c r="N71" s="11"/>
      <c r="O71" s="26"/>
      <c r="P71" s="9"/>
      <c r="Q71" s="24"/>
      <c r="R71" s="11"/>
      <c r="S71" s="27"/>
      <c r="T71" s="9"/>
      <c r="U71" s="30"/>
    </row>
    <row r="72" spans="1:21" x14ac:dyDescent="0.3">
      <c r="A72" s="7"/>
      <c r="B72" s="42" t="s">
        <v>56</v>
      </c>
      <c r="C72" s="9" t="s">
        <v>35</v>
      </c>
      <c r="D72" s="9">
        <v>84</v>
      </c>
      <c r="E72" s="50">
        <v>53210</v>
      </c>
      <c r="F72" s="69">
        <f t="shared" si="0"/>
        <v>4469640</v>
      </c>
      <c r="G72" s="11">
        <f t="shared" ref="G72:G73" si="13">D72/84</f>
        <v>1</v>
      </c>
      <c r="H72" s="23">
        <f t="shared" ref="H72:H73" si="14">E72</f>
        <v>53210</v>
      </c>
      <c r="I72" s="86">
        <f t="shared" ref="I72:I73" si="15">G72*H72</f>
        <v>53210</v>
      </c>
      <c r="J72" s="89"/>
      <c r="K72" s="23"/>
      <c r="L72" s="9"/>
      <c r="M72" s="24"/>
      <c r="N72" s="11"/>
      <c r="O72" s="26"/>
      <c r="P72" s="9"/>
      <c r="Q72" s="24"/>
      <c r="R72" s="11"/>
      <c r="S72" s="27"/>
      <c r="T72" s="9"/>
      <c r="U72" s="30"/>
    </row>
    <row r="73" spans="1:21" x14ac:dyDescent="0.3">
      <c r="A73" s="7"/>
      <c r="B73" s="93" t="s">
        <v>57</v>
      </c>
      <c r="C73" s="94" t="s">
        <v>35</v>
      </c>
      <c r="D73" s="9">
        <v>84</v>
      </c>
      <c r="E73" s="50">
        <v>125920.81</v>
      </c>
      <c r="F73" s="69">
        <f t="shared" si="0"/>
        <v>10577348.039999999</v>
      </c>
      <c r="G73" s="95">
        <f t="shared" si="13"/>
        <v>1</v>
      </c>
      <c r="H73" s="99">
        <f t="shared" si="14"/>
        <v>125920.81</v>
      </c>
      <c r="I73" s="100">
        <f t="shared" si="15"/>
        <v>125920.81</v>
      </c>
      <c r="J73" s="89"/>
      <c r="K73" s="23"/>
      <c r="L73" s="9"/>
      <c r="M73" s="24"/>
      <c r="N73" s="11"/>
      <c r="O73" s="26"/>
      <c r="P73" s="9"/>
      <c r="Q73" s="24"/>
      <c r="R73" s="11"/>
      <c r="S73" s="27"/>
      <c r="T73" s="9"/>
      <c r="U73" s="30"/>
    </row>
    <row r="74" spans="1:21" x14ac:dyDescent="0.3">
      <c r="A74" s="133"/>
      <c r="B74" s="134"/>
      <c r="C74" s="134"/>
      <c r="D74" s="134"/>
      <c r="E74" s="136"/>
      <c r="F74" s="33"/>
      <c r="G74" s="11"/>
      <c r="H74" s="9"/>
      <c r="I74" s="10"/>
      <c r="J74" s="13"/>
      <c r="K74" s="2"/>
      <c r="L74" s="2"/>
      <c r="M74" s="14"/>
      <c r="N74" s="11"/>
      <c r="O74" s="26"/>
      <c r="P74" s="9"/>
      <c r="Q74" s="24"/>
      <c r="R74" s="11"/>
      <c r="S74" s="27"/>
      <c r="T74" s="9"/>
      <c r="U74" s="30"/>
    </row>
    <row r="75" spans="1:21" x14ac:dyDescent="0.3">
      <c r="A75" s="130" t="s">
        <v>79</v>
      </c>
      <c r="B75" s="131"/>
      <c r="C75" s="131"/>
      <c r="D75" s="131"/>
      <c r="E75" s="132"/>
      <c r="F75" s="68">
        <f>SUM(F71:F73)</f>
        <v>18524352.84</v>
      </c>
      <c r="G75" s="11"/>
      <c r="H75" s="9"/>
      <c r="I75" s="68">
        <f>SUM(I71:I74)</f>
        <v>220528.01</v>
      </c>
      <c r="J75" s="13"/>
      <c r="K75" s="2"/>
      <c r="L75" s="2"/>
      <c r="M75" s="14"/>
      <c r="N75" s="11"/>
      <c r="O75" s="26"/>
      <c r="P75" s="9"/>
      <c r="Q75" s="24"/>
      <c r="R75" s="11"/>
      <c r="S75" s="27"/>
      <c r="T75" s="9"/>
      <c r="U75" s="30"/>
    </row>
    <row r="76" spans="1:21" x14ac:dyDescent="0.3">
      <c r="A76" s="127"/>
      <c r="B76" s="128"/>
      <c r="C76" s="128"/>
      <c r="D76" s="128"/>
      <c r="E76" s="128"/>
      <c r="F76" s="129">
        <f t="shared" ref="F76:F81" si="16">D76*E76</f>
        <v>0</v>
      </c>
      <c r="G76" s="11"/>
      <c r="H76" s="9"/>
      <c r="I76" s="10"/>
      <c r="J76" s="13"/>
      <c r="K76" s="2"/>
      <c r="L76" s="2"/>
      <c r="M76" s="14"/>
      <c r="N76" s="11"/>
      <c r="O76" s="26"/>
      <c r="P76" s="9"/>
      <c r="Q76" s="24"/>
      <c r="R76" s="11"/>
      <c r="S76" s="27"/>
      <c r="T76" s="9"/>
      <c r="U76" s="30"/>
    </row>
    <row r="77" spans="1:21" x14ac:dyDescent="0.3">
      <c r="A77" s="4">
        <v>10</v>
      </c>
      <c r="B77" s="47" t="s">
        <v>58</v>
      </c>
      <c r="C77" s="9"/>
      <c r="D77" s="9"/>
      <c r="E77" s="43"/>
      <c r="F77" s="68"/>
      <c r="G77" s="11"/>
      <c r="H77" s="9"/>
      <c r="I77" s="10"/>
      <c r="J77" s="13"/>
      <c r="K77" s="2"/>
      <c r="L77" s="2"/>
      <c r="M77" s="14"/>
      <c r="N77" s="11"/>
      <c r="O77" s="26"/>
      <c r="P77" s="9"/>
      <c r="Q77" s="24"/>
      <c r="R77" s="11"/>
      <c r="S77" s="27"/>
      <c r="T77" s="9"/>
      <c r="U77" s="30"/>
    </row>
    <row r="78" spans="1:21" x14ac:dyDescent="0.3">
      <c r="A78" s="7"/>
      <c r="B78" s="42"/>
      <c r="C78" s="9"/>
      <c r="D78" s="9"/>
      <c r="E78" s="43"/>
      <c r="F78" s="33"/>
      <c r="G78" s="11"/>
      <c r="H78" s="23"/>
      <c r="I78" s="33"/>
      <c r="J78" s="89"/>
      <c r="K78" s="23"/>
      <c r="L78" s="9"/>
      <c r="M78" s="24"/>
      <c r="N78" s="11"/>
      <c r="O78" s="26"/>
      <c r="P78" s="9"/>
      <c r="Q78" s="24"/>
      <c r="R78" s="11"/>
      <c r="S78" s="27"/>
      <c r="T78" s="9"/>
      <c r="U78" s="30"/>
    </row>
    <row r="79" spans="1:21" ht="28.8" x14ac:dyDescent="0.3">
      <c r="A79" s="7"/>
      <c r="B79" s="42" t="s">
        <v>59</v>
      </c>
      <c r="C79" s="9" t="s">
        <v>35</v>
      </c>
      <c r="D79" s="9">
        <v>168</v>
      </c>
      <c r="E79" s="50">
        <v>139252</v>
      </c>
      <c r="F79" s="69">
        <f t="shared" si="16"/>
        <v>23394336</v>
      </c>
      <c r="G79" s="11">
        <f>D79/84</f>
        <v>2</v>
      </c>
      <c r="H79" s="44">
        <f>E79</f>
        <v>139252</v>
      </c>
      <c r="I79" s="69">
        <f>G79*H79</f>
        <v>278504</v>
      </c>
      <c r="J79" s="89"/>
      <c r="K79" s="23"/>
      <c r="L79" s="9"/>
      <c r="M79" s="24"/>
      <c r="N79" s="11"/>
      <c r="O79" s="26"/>
      <c r="P79" s="9"/>
      <c r="Q79" s="24"/>
      <c r="R79" s="11"/>
      <c r="S79" s="27"/>
      <c r="T79" s="9"/>
      <c r="U79" s="30"/>
    </row>
    <row r="80" spans="1:21" x14ac:dyDescent="0.3">
      <c r="A80" s="7"/>
      <c r="B80" s="42" t="s">
        <v>60</v>
      </c>
      <c r="C80" s="9" t="s">
        <v>35</v>
      </c>
      <c r="D80" s="9">
        <v>252</v>
      </c>
      <c r="E80" s="50">
        <v>60782.5</v>
      </c>
      <c r="F80" s="69">
        <f t="shared" si="16"/>
        <v>15317190</v>
      </c>
      <c r="G80" s="11">
        <f t="shared" ref="G80:G81" si="17">D80/84</f>
        <v>3</v>
      </c>
      <c r="H80" s="44">
        <f t="shared" ref="H80:H81" si="18">E80</f>
        <v>60782.5</v>
      </c>
      <c r="I80" s="69">
        <f t="shared" ref="I80:I81" si="19">G80*H80</f>
        <v>182347.5</v>
      </c>
      <c r="J80" s="89"/>
      <c r="K80" s="23"/>
      <c r="L80" s="9"/>
      <c r="M80" s="24"/>
      <c r="N80" s="11"/>
      <c r="O80" s="26"/>
      <c r="P80" s="9"/>
      <c r="Q80" s="24"/>
      <c r="R80" s="11"/>
      <c r="S80" s="27"/>
      <c r="T80" s="9"/>
      <c r="U80" s="30"/>
    </row>
    <row r="81" spans="1:21" x14ac:dyDescent="0.3">
      <c r="A81" s="7"/>
      <c r="B81" s="42" t="s">
        <v>61</v>
      </c>
      <c r="C81" s="9" t="s">
        <v>35</v>
      </c>
      <c r="D81" s="9">
        <v>84</v>
      </c>
      <c r="E81" s="50">
        <v>35782.5</v>
      </c>
      <c r="F81" s="69">
        <f t="shared" si="16"/>
        <v>3005730</v>
      </c>
      <c r="G81" s="11">
        <f t="shared" si="17"/>
        <v>1</v>
      </c>
      <c r="H81" s="44">
        <f t="shared" si="18"/>
        <v>35782.5</v>
      </c>
      <c r="I81" s="69">
        <f t="shared" si="19"/>
        <v>35782.5</v>
      </c>
      <c r="J81" s="89"/>
      <c r="K81" s="23"/>
      <c r="L81" s="9"/>
      <c r="M81" s="24"/>
      <c r="N81" s="11"/>
      <c r="O81" s="26"/>
      <c r="P81" s="9"/>
      <c r="Q81" s="24"/>
      <c r="R81" s="11"/>
      <c r="S81" s="27"/>
      <c r="T81" s="9"/>
      <c r="U81" s="30"/>
    </row>
    <row r="82" spans="1:21" x14ac:dyDescent="0.3">
      <c r="A82" s="7"/>
      <c r="B82" s="42"/>
      <c r="C82" s="9"/>
      <c r="D82" s="9"/>
      <c r="E82" s="43"/>
      <c r="F82" s="33"/>
      <c r="G82" s="11"/>
      <c r="H82" s="9"/>
      <c r="I82" s="10"/>
      <c r="J82" s="13"/>
      <c r="K82" s="2"/>
      <c r="L82" s="2"/>
      <c r="M82" s="14"/>
      <c r="N82" s="11"/>
      <c r="O82" s="26"/>
      <c r="P82" s="9"/>
      <c r="Q82" s="24"/>
      <c r="R82" s="11"/>
      <c r="S82" s="27"/>
      <c r="T82" s="9"/>
      <c r="U82" s="30"/>
    </row>
    <row r="83" spans="1:21" x14ac:dyDescent="0.3">
      <c r="A83" s="130" t="s">
        <v>63</v>
      </c>
      <c r="B83" s="131"/>
      <c r="C83" s="131"/>
      <c r="D83" s="131"/>
      <c r="E83" s="132"/>
      <c r="F83" s="68">
        <f>SUM(F79:F81)</f>
        <v>41717256</v>
      </c>
      <c r="G83" s="11"/>
      <c r="H83" s="9"/>
      <c r="I83" s="68">
        <f>SUM(I79:I82)</f>
        <v>496634</v>
      </c>
      <c r="J83" s="13"/>
      <c r="K83" s="40"/>
      <c r="L83" s="2"/>
      <c r="M83" s="14"/>
      <c r="N83" s="11"/>
      <c r="O83" s="26"/>
      <c r="P83" s="9"/>
      <c r="Q83" s="24"/>
      <c r="R83" s="11"/>
      <c r="S83" s="27"/>
      <c r="T83" s="9"/>
      <c r="U83" s="30"/>
    </row>
    <row r="84" spans="1:21" x14ac:dyDescent="0.3">
      <c r="A84" s="45"/>
      <c r="B84" s="46"/>
      <c r="C84" s="46"/>
      <c r="D84" s="46"/>
      <c r="E84" s="46"/>
      <c r="F84" s="70"/>
      <c r="G84" s="11"/>
      <c r="H84" s="9"/>
      <c r="I84" s="69"/>
      <c r="J84" s="13"/>
      <c r="K84" s="2"/>
      <c r="L84" s="2"/>
      <c r="M84" s="14"/>
      <c r="N84" s="11"/>
      <c r="O84" s="26"/>
      <c r="P84" s="9"/>
      <c r="Q84" s="24"/>
      <c r="R84" s="11"/>
      <c r="S84" s="27"/>
      <c r="T84" s="9"/>
      <c r="U84" s="30"/>
    </row>
    <row r="85" spans="1:21" x14ac:dyDescent="0.3">
      <c r="A85" s="4">
        <v>11</v>
      </c>
      <c r="B85" s="47" t="s">
        <v>62</v>
      </c>
      <c r="C85" s="9"/>
      <c r="D85" s="9"/>
      <c r="E85" s="43"/>
      <c r="F85" s="68"/>
      <c r="G85" s="11"/>
      <c r="H85" s="9"/>
      <c r="I85" s="69"/>
      <c r="J85" s="13"/>
      <c r="K85" s="2"/>
      <c r="L85" s="2"/>
      <c r="M85" s="14"/>
      <c r="N85" s="11"/>
      <c r="O85" s="26"/>
      <c r="P85" s="9"/>
      <c r="Q85" s="24"/>
      <c r="R85" s="11"/>
      <c r="S85" s="27"/>
      <c r="T85" s="9"/>
      <c r="U85" s="30"/>
    </row>
    <row r="86" spans="1:21" x14ac:dyDescent="0.3">
      <c r="A86" s="45"/>
      <c r="B86" s="49"/>
      <c r="C86" s="9"/>
      <c r="D86" s="9"/>
      <c r="E86" s="43"/>
      <c r="F86" s="33"/>
      <c r="G86" s="11"/>
      <c r="H86" s="9"/>
      <c r="I86" s="69"/>
      <c r="J86" s="13"/>
      <c r="K86" s="2"/>
      <c r="L86" s="2"/>
      <c r="M86" s="14"/>
      <c r="N86" s="11"/>
      <c r="O86" s="26"/>
      <c r="P86" s="9"/>
      <c r="Q86" s="24"/>
      <c r="R86" s="11"/>
      <c r="S86" s="27"/>
      <c r="T86" s="9"/>
      <c r="U86" s="30"/>
    </row>
    <row r="87" spans="1:21" x14ac:dyDescent="0.3">
      <c r="A87" s="45"/>
      <c r="B87" s="49" t="s">
        <v>64</v>
      </c>
      <c r="C87" s="9" t="s">
        <v>35</v>
      </c>
      <c r="D87" s="9">
        <v>0.95</v>
      </c>
      <c r="E87" s="50">
        <v>1241735.1499999999</v>
      </c>
      <c r="F87" s="69">
        <f t="shared" ref="F87" si="20">D87*E87</f>
        <v>1179648.3924999998</v>
      </c>
      <c r="G87" s="81">
        <f>D87/84</f>
        <v>1.1309523809523809E-2</v>
      </c>
      <c r="H87" s="44">
        <f>E87</f>
        <v>1241735.1499999999</v>
      </c>
      <c r="I87" s="69">
        <f>G87*H87</f>
        <v>14043.433244047617</v>
      </c>
      <c r="J87" s="13"/>
      <c r="K87" s="2"/>
      <c r="L87" s="2"/>
      <c r="M87" s="14"/>
      <c r="N87" s="11"/>
      <c r="O87" s="26"/>
      <c r="P87" s="9"/>
      <c r="Q87" s="24"/>
      <c r="R87" s="11"/>
      <c r="S87" s="27"/>
      <c r="T87" s="9"/>
      <c r="U87" s="30"/>
    </row>
    <row r="88" spans="1:21" x14ac:dyDescent="0.3">
      <c r="A88" s="45"/>
      <c r="B88" s="49"/>
      <c r="C88" s="9"/>
      <c r="D88" s="9"/>
      <c r="E88" s="43"/>
      <c r="F88" s="33"/>
      <c r="G88" s="11"/>
      <c r="H88" s="9"/>
      <c r="I88" s="69"/>
      <c r="J88" s="13"/>
      <c r="K88" s="2"/>
      <c r="L88" s="2"/>
      <c r="M88" s="14"/>
      <c r="N88" s="11"/>
      <c r="O88" s="26"/>
      <c r="P88" s="9"/>
      <c r="Q88" s="24"/>
      <c r="R88" s="11"/>
      <c r="S88" s="2"/>
      <c r="T88" s="9"/>
      <c r="U88" s="30"/>
    </row>
    <row r="89" spans="1:21" x14ac:dyDescent="0.3">
      <c r="A89" s="130" t="s">
        <v>65</v>
      </c>
      <c r="B89" s="131"/>
      <c r="C89" s="131"/>
      <c r="D89" s="131"/>
      <c r="E89" s="132"/>
      <c r="F89" s="68">
        <f>SUM(F87)</f>
        <v>1179648.3924999998</v>
      </c>
      <c r="G89" s="11"/>
      <c r="H89" s="9"/>
      <c r="I89" s="68">
        <f>SUM(I87:I88)</f>
        <v>14043.433244047617</v>
      </c>
      <c r="J89" s="13"/>
      <c r="K89" s="40"/>
      <c r="L89" s="2"/>
      <c r="M89" s="14"/>
      <c r="N89" s="11"/>
      <c r="O89" s="26"/>
      <c r="P89" s="9"/>
      <c r="Q89" s="24"/>
      <c r="R89" s="11"/>
      <c r="S89" s="2"/>
      <c r="T89" s="9"/>
      <c r="U89" s="30"/>
    </row>
    <row r="90" spans="1:21" x14ac:dyDescent="0.3">
      <c r="A90" s="45"/>
      <c r="B90" s="46"/>
      <c r="C90" s="46"/>
      <c r="D90" s="46"/>
      <c r="E90" s="46"/>
      <c r="F90" s="71"/>
      <c r="G90" s="11"/>
      <c r="H90" s="9"/>
      <c r="I90" s="10"/>
      <c r="J90" s="13"/>
      <c r="K90" s="2"/>
      <c r="L90" s="2"/>
      <c r="M90" s="14"/>
      <c r="N90" s="11"/>
      <c r="O90" s="26"/>
      <c r="P90" s="9"/>
      <c r="Q90" s="24"/>
      <c r="R90" s="11"/>
      <c r="S90" s="14"/>
      <c r="T90" s="9"/>
      <c r="U90" s="30"/>
    </row>
    <row r="91" spans="1:21" x14ac:dyDescent="0.3">
      <c r="A91" s="45"/>
      <c r="B91" s="46"/>
      <c r="C91" s="46"/>
      <c r="D91" s="46"/>
      <c r="E91" s="46"/>
      <c r="F91" s="71"/>
      <c r="G91" s="11"/>
      <c r="H91" s="9"/>
      <c r="I91" s="10"/>
      <c r="J91" s="13"/>
      <c r="K91" s="2"/>
      <c r="L91" s="2"/>
      <c r="M91" s="14"/>
      <c r="N91" s="11"/>
      <c r="O91" s="26"/>
      <c r="P91" s="9"/>
      <c r="Q91" s="24"/>
      <c r="R91" s="11"/>
      <c r="S91" s="14"/>
      <c r="T91" s="9"/>
      <c r="U91" s="30"/>
    </row>
    <row r="92" spans="1:21" x14ac:dyDescent="0.3">
      <c r="A92" s="45">
        <v>12</v>
      </c>
      <c r="B92" s="52" t="s">
        <v>66</v>
      </c>
      <c r="C92" s="52"/>
      <c r="D92" s="52"/>
      <c r="E92" s="52"/>
      <c r="F92" s="68"/>
      <c r="G92" s="11"/>
      <c r="H92" s="9"/>
      <c r="I92" s="10"/>
      <c r="J92" s="13"/>
      <c r="K92" s="2"/>
      <c r="L92" s="2"/>
      <c r="M92" s="14"/>
      <c r="N92" s="11"/>
      <c r="O92" s="26"/>
      <c r="P92" s="9"/>
      <c r="Q92" s="24"/>
      <c r="R92" s="11"/>
      <c r="S92" s="14"/>
      <c r="T92" s="9"/>
      <c r="U92" s="30"/>
    </row>
    <row r="93" spans="1:21" x14ac:dyDescent="0.3">
      <c r="A93" s="45"/>
      <c r="B93" s="52"/>
      <c r="C93" s="52"/>
      <c r="D93" s="52"/>
      <c r="E93" s="52"/>
      <c r="F93" s="68"/>
      <c r="G93" s="11"/>
      <c r="H93" s="9"/>
      <c r="I93" s="10"/>
      <c r="J93" s="13"/>
      <c r="K93" s="2"/>
      <c r="L93" s="2"/>
      <c r="M93" s="14"/>
      <c r="N93" s="11"/>
      <c r="O93" s="26"/>
      <c r="P93" s="9"/>
      <c r="Q93" s="24"/>
      <c r="R93" s="11"/>
      <c r="S93" s="14"/>
      <c r="T93" s="9"/>
      <c r="U93" s="30"/>
    </row>
    <row r="94" spans="1:21" ht="43.2" x14ac:dyDescent="0.3">
      <c r="A94" s="45"/>
      <c r="B94" s="53" t="s">
        <v>67</v>
      </c>
      <c r="C94" s="9" t="s">
        <v>35</v>
      </c>
      <c r="D94" s="54">
        <v>84</v>
      </c>
      <c r="E94" s="50">
        <v>759040</v>
      </c>
      <c r="F94" s="69">
        <f>D94*E94</f>
        <v>63759360</v>
      </c>
      <c r="G94" s="11">
        <f>D94/84</f>
        <v>1</v>
      </c>
      <c r="H94" s="44">
        <f>E94</f>
        <v>759040</v>
      </c>
      <c r="I94" s="69">
        <f>G94*H94</f>
        <v>759040</v>
      </c>
      <c r="J94" s="13"/>
      <c r="K94" s="2"/>
      <c r="L94" s="2"/>
      <c r="M94" s="14"/>
      <c r="N94" s="11"/>
      <c r="O94" s="26"/>
      <c r="P94" s="9"/>
      <c r="Q94" s="24"/>
      <c r="R94" s="11"/>
      <c r="S94" s="14"/>
      <c r="T94" s="9"/>
      <c r="U94" s="30"/>
    </row>
    <row r="95" spans="1:21" x14ac:dyDescent="0.3">
      <c r="A95" s="45"/>
      <c r="B95" s="49" t="s">
        <v>69</v>
      </c>
      <c r="C95" s="9" t="s">
        <v>35</v>
      </c>
      <c r="D95" s="54">
        <v>84</v>
      </c>
      <c r="E95" s="50">
        <v>190930</v>
      </c>
      <c r="F95" s="69">
        <f>D95*E95</f>
        <v>16038120</v>
      </c>
      <c r="G95" s="11">
        <f>D95/84</f>
        <v>1</v>
      </c>
      <c r="H95" s="44">
        <f>E95</f>
        <v>190930</v>
      </c>
      <c r="I95" s="69">
        <f>G95*H95</f>
        <v>190930</v>
      </c>
      <c r="J95" s="13"/>
      <c r="K95" s="2"/>
      <c r="L95" s="2"/>
      <c r="M95" s="14"/>
      <c r="N95" s="11"/>
      <c r="O95" s="26"/>
      <c r="P95" s="9"/>
      <c r="Q95" s="24"/>
      <c r="R95" s="11"/>
      <c r="S95" s="14"/>
      <c r="T95" s="9"/>
      <c r="U95" s="30"/>
    </row>
    <row r="96" spans="1:21" x14ac:dyDescent="0.3">
      <c r="A96" s="45"/>
      <c r="B96" s="49" t="s">
        <v>28</v>
      </c>
      <c r="C96" s="9" t="s">
        <v>7</v>
      </c>
      <c r="D96" s="54">
        <v>740.04</v>
      </c>
      <c r="E96" s="50">
        <v>15416.67</v>
      </c>
      <c r="F96" s="69">
        <f>D96*E96</f>
        <v>11408952.466799999</v>
      </c>
      <c r="G96" s="11">
        <f>D96/84</f>
        <v>8.8099999999999987</v>
      </c>
      <c r="H96" s="44">
        <f>E96</f>
        <v>15416.67</v>
      </c>
      <c r="I96" s="69">
        <f>G96*H96</f>
        <v>135820.86269999997</v>
      </c>
      <c r="J96" s="13"/>
      <c r="K96" s="2"/>
      <c r="L96" s="2"/>
      <c r="M96" s="14"/>
      <c r="N96" s="11"/>
      <c r="O96" s="26"/>
      <c r="P96" s="9"/>
      <c r="Q96" s="24"/>
      <c r="R96" s="11"/>
      <c r="S96" s="14"/>
      <c r="T96" s="9"/>
      <c r="U96" s="30"/>
    </row>
    <row r="97" spans="1:21" x14ac:dyDescent="0.3">
      <c r="A97" s="45"/>
      <c r="B97" s="49"/>
      <c r="C97" s="9"/>
      <c r="D97" s="54"/>
      <c r="E97" s="50"/>
      <c r="F97" s="69"/>
      <c r="G97" s="11"/>
      <c r="H97" s="9"/>
      <c r="I97" s="10"/>
      <c r="J97" s="13"/>
      <c r="K97" s="2"/>
      <c r="L97" s="2"/>
      <c r="M97" s="14"/>
      <c r="N97" s="11"/>
      <c r="O97" s="26"/>
      <c r="P97" s="9"/>
      <c r="Q97" s="24"/>
      <c r="R97" s="11"/>
      <c r="S97" s="14"/>
      <c r="T97" s="9"/>
      <c r="U97" s="30"/>
    </row>
    <row r="98" spans="1:21" ht="15" thickBot="1" x14ac:dyDescent="0.35">
      <c r="A98" s="108" t="s">
        <v>71</v>
      </c>
      <c r="B98" s="109"/>
      <c r="C98" s="109"/>
      <c r="D98" s="109"/>
      <c r="E98" s="110"/>
      <c r="F98" s="77">
        <f>SUM(F94:F97)</f>
        <v>91206432.466800004</v>
      </c>
      <c r="G98" s="38"/>
      <c r="H98" s="39"/>
      <c r="I98" s="87">
        <f>SUM(I94:I97)</f>
        <v>1085790.8626999999</v>
      </c>
      <c r="J98" s="13"/>
      <c r="K98" s="40"/>
      <c r="L98" s="2"/>
      <c r="M98" s="14"/>
      <c r="N98" s="11"/>
      <c r="O98" s="26"/>
      <c r="P98" s="9"/>
      <c r="Q98" s="24"/>
      <c r="R98" s="11"/>
      <c r="S98" s="14"/>
      <c r="T98" s="9"/>
      <c r="U98" s="30"/>
    </row>
    <row r="99" spans="1:21" x14ac:dyDescent="0.3">
      <c r="A99" s="74"/>
      <c r="B99" s="75"/>
      <c r="C99" s="75"/>
      <c r="D99" s="75"/>
      <c r="E99" s="75"/>
      <c r="F99" s="76"/>
      <c r="G99" s="78"/>
      <c r="H99" s="79"/>
      <c r="I99" s="80"/>
      <c r="J99" s="13"/>
      <c r="K99" s="2"/>
      <c r="L99" s="2"/>
      <c r="M99" s="14"/>
      <c r="N99" s="11"/>
      <c r="O99" s="26"/>
      <c r="P99" s="9"/>
      <c r="Q99" s="24"/>
      <c r="R99" s="11"/>
      <c r="S99" s="14"/>
      <c r="T99" s="9"/>
      <c r="U99" s="30"/>
    </row>
    <row r="100" spans="1:21" x14ac:dyDescent="0.3">
      <c r="A100" s="45"/>
      <c r="B100" s="107" t="s">
        <v>70</v>
      </c>
      <c r="C100" s="107"/>
      <c r="D100" s="107"/>
      <c r="E100" s="107"/>
      <c r="F100" s="68">
        <f>F13+F21+F30+F37+F45+F51+F61+F67+F75++F83+F89+F98</f>
        <v>976588662.59650004</v>
      </c>
      <c r="G100" s="11"/>
      <c r="H100" s="9"/>
      <c r="I100" s="68">
        <f>I13+I21+I30+I37+I45+I51+I61+I67+I75+I83+I89+I98</f>
        <v>11626055.507101191</v>
      </c>
      <c r="J100" s="13"/>
      <c r="K100" s="2"/>
      <c r="L100" s="2"/>
      <c r="M100" s="14"/>
      <c r="N100" s="11"/>
      <c r="O100" s="26"/>
      <c r="P100" s="9"/>
      <c r="Q100" s="24"/>
      <c r="R100" s="11"/>
      <c r="S100" s="14"/>
      <c r="T100" s="9"/>
      <c r="U100" s="30"/>
    </row>
    <row r="101" spans="1:21" x14ac:dyDescent="0.3">
      <c r="A101" s="45"/>
      <c r="B101" s="55"/>
      <c r="C101" s="55"/>
      <c r="D101" s="55"/>
      <c r="E101" s="55"/>
      <c r="F101" s="71"/>
      <c r="G101" s="11"/>
      <c r="H101" s="9"/>
      <c r="I101" s="10"/>
      <c r="J101" s="13"/>
      <c r="K101" s="2"/>
      <c r="L101" s="2"/>
      <c r="M101" s="14"/>
      <c r="N101" s="11"/>
      <c r="O101" s="26"/>
      <c r="P101" s="9"/>
      <c r="Q101" s="24"/>
      <c r="R101" s="11"/>
      <c r="S101" s="14"/>
      <c r="T101" s="9"/>
      <c r="U101" s="30"/>
    </row>
    <row r="102" spans="1:21" x14ac:dyDescent="0.3">
      <c r="A102" s="48"/>
      <c r="B102" s="107" t="s">
        <v>72</v>
      </c>
      <c r="C102" s="107"/>
      <c r="D102" s="107"/>
      <c r="E102" s="107"/>
      <c r="F102" s="71">
        <v>976594500</v>
      </c>
      <c r="G102" s="11">
        <f>F102/F100</f>
        <v>1.0000059773410479</v>
      </c>
      <c r="H102" s="9"/>
      <c r="I102" s="68">
        <f>G102*I100</f>
        <v>11626124.999999998</v>
      </c>
      <c r="J102" s="13"/>
      <c r="K102" s="40"/>
      <c r="L102" s="2"/>
      <c r="M102" s="14"/>
      <c r="N102" s="11"/>
      <c r="O102" s="26"/>
      <c r="P102" s="9"/>
      <c r="Q102" s="24"/>
      <c r="R102" s="11"/>
      <c r="S102" s="24"/>
      <c r="T102" s="9"/>
      <c r="U102" s="33"/>
    </row>
    <row r="103" spans="1:21" x14ac:dyDescent="0.3">
      <c r="A103" s="48"/>
      <c r="B103" s="55"/>
      <c r="C103" s="55"/>
      <c r="D103" s="55"/>
      <c r="E103" s="55"/>
      <c r="F103" s="71"/>
      <c r="G103" s="11"/>
      <c r="H103" s="9"/>
      <c r="I103" s="10"/>
      <c r="J103" s="13"/>
      <c r="K103" s="2"/>
      <c r="L103" s="2"/>
      <c r="M103" s="14"/>
      <c r="N103" s="11"/>
      <c r="O103" s="26"/>
      <c r="P103" s="9"/>
      <c r="Q103" s="24"/>
      <c r="R103" s="11"/>
      <c r="S103" s="24"/>
      <c r="T103" s="9"/>
      <c r="U103" s="33"/>
    </row>
    <row r="104" spans="1:21" x14ac:dyDescent="0.3">
      <c r="A104" s="126" t="s">
        <v>73</v>
      </c>
      <c r="B104" s="121"/>
      <c r="C104" s="121"/>
      <c r="D104" s="121"/>
      <c r="E104" s="122"/>
      <c r="F104" s="68">
        <v>113557500</v>
      </c>
      <c r="G104" s="11">
        <f>F104/F102</f>
        <v>0.11627906976744186</v>
      </c>
      <c r="H104" s="34"/>
      <c r="I104" s="68">
        <f>I102*G104</f>
        <v>1351874.9999999998</v>
      </c>
      <c r="J104" s="13"/>
      <c r="K104" s="36"/>
      <c r="L104" s="2"/>
      <c r="M104" s="37"/>
      <c r="N104" s="11"/>
      <c r="O104" s="26"/>
      <c r="P104" s="9"/>
      <c r="Q104" s="24"/>
      <c r="R104" s="11"/>
      <c r="S104" s="27"/>
      <c r="T104" s="9"/>
      <c r="U104" s="5"/>
    </row>
    <row r="105" spans="1:21" x14ac:dyDescent="0.3">
      <c r="A105" s="15"/>
      <c r="B105" s="17"/>
      <c r="C105" s="17"/>
      <c r="D105" s="17"/>
      <c r="E105" s="16"/>
      <c r="F105" s="8"/>
      <c r="G105" s="11"/>
      <c r="H105" s="34"/>
      <c r="I105" s="8"/>
      <c r="J105" s="13"/>
      <c r="K105" s="36"/>
      <c r="L105" s="2"/>
      <c r="M105" s="37"/>
      <c r="N105" s="11"/>
      <c r="O105" s="56"/>
      <c r="P105" s="9"/>
      <c r="Q105" s="24"/>
      <c r="R105" s="11"/>
      <c r="S105" s="28"/>
      <c r="T105" s="9"/>
      <c r="U105" s="5"/>
    </row>
    <row r="106" spans="1:21" s="67" customFormat="1" ht="15" thickBot="1" x14ac:dyDescent="0.35">
      <c r="A106" s="141" t="s">
        <v>16</v>
      </c>
      <c r="B106" s="142"/>
      <c r="C106" s="142"/>
      <c r="D106" s="142"/>
      <c r="E106" s="143"/>
      <c r="F106" s="87">
        <f>F102+F104</f>
        <v>1090152000</v>
      </c>
      <c r="G106" s="38"/>
      <c r="H106" s="73"/>
      <c r="I106" s="87">
        <f>I102+I104</f>
        <v>12977999.999999998</v>
      </c>
      <c r="J106" s="13"/>
      <c r="K106" s="36"/>
      <c r="L106" s="2"/>
      <c r="M106" s="37"/>
      <c r="N106" s="11"/>
      <c r="O106" s="35"/>
      <c r="P106" s="9"/>
      <c r="Q106" s="35"/>
      <c r="R106" s="11"/>
      <c r="S106" s="35"/>
      <c r="T106" s="2"/>
      <c r="U106" s="5"/>
    </row>
    <row r="107" spans="1:21" x14ac:dyDescent="0.3">
      <c r="B107" s="64"/>
      <c r="C107" s="65"/>
      <c r="D107" s="65"/>
      <c r="E107" s="60"/>
      <c r="F107" s="63"/>
      <c r="G107" s="65"/>
      <c r="H107" s="65"/>
      <c r="I107" s="65"/>
      <c r="N107" s="65"/>
      <c r="O107" s="66"/>
      <c r="P107" s="65"/>
      <c r="Q107" s="63"/>
      <c r="R107" s="65"/>
      <c r="S107" s="41"/>
    </row>
    <row r="109" spans="1:21" x14ac:dyDescent="0.3">
      <c r="E109" s="57"/>
      <c r="F109" s="58"/>
    </row>
    <row r="110" spans="1:21" x14ac:dyDescent="0.3">
      <c r="B110" s="144" t="s">
        <v>74</v>
      </c>
      <c r="C110" s="144"/>
      <c r="D110" s="144"/>
      <c r="E110" s="144"/>
      <c r="F110" s="40"/>
      <c r="H110" s="59"/>
      <c r="I110" s="61"/>
      <c r="K110" s="59"/>
    </row>
    <row r="111" spans="1:21" x14ac:dyDescent="0.3">
      <c r="B111" s="144" t="s">
        <v>75</v>
      </c>
      <c r="C111" s="144"/>
      <c r="D111" s="144"/>
      <c r="E111" s="144"/>
      <c r="F111" s="43">
        <v>3224221875</v>
      </c>
      <c r="H111" s="61"/>
      <c r="K111" s="61"/>
    </row>
    <row r="112" spans="1:21" x14ac:dyDescent="0.3">
      <c r="B112" s="144" t="s">
        <v>76</v>
      </c>
      <c r="C112" s="144"/>
      <c r="D112" s="144"/>
      <c r="E112" s="144"/>
      <c r="F112" s="27">
        <f>F111/265</f>
        <v>12166875</v>
      </c>
      <c r="H112" s="62"/>
      <c r="I112" s="61"/>
      <c r="K112" s="62"/>
    </row>
    <row r="115" spans="5:21" x14ac:dyDescent="0.3">
      <c r="E115" s="41"/>
      <c r="H115" s="41"/>
      <c r="K115" s="41"/>
      <c r="N115" s="117"/>
      <c r="Q115" s="41"/>
      <c r="R115" s="117"/>
      <c r="U115" s="63"/>
    </row>
    <row r="116" spans="5:21" x14ac:dyDescent="0.3">
      <c r="E116" s="41"/>
      <c r="H116" s="41"/>
      <c r="K116" s="41"/>
      <c r="N116" s="117"/>
      <c r="Q116" s="41"/>
      <c r="R116" s="117"/>
      <c r="U116" s="41"/>
    </row>
    <row r="117" spans="5:21" x14ac:dyDescent="0.3">
      <c r="E117" s="41"/>
      <c r="H117" s="41"/>
      <c r="K117" s="41"/>
      <c r="N117" s="117"/>
      <c r="Q117" s="41"/>
      <c r="R117" s="117"/>
      <c r="U117" s="41"/>
    </row>
    <row r="118" spans="5:21" x14ac:dyDescent="0.3">
      <c r="K118" s="41"/>
      <c r="N118" s="117"/>
      <c r="Q118" s="41"/>
      <c r="R118" s="117"/>
      <c r="U118" s="41"/>
    </row>
    <row r="120" spans="5:21" x14ac:dyDescent="0.3">
      <c r="I120" s="41"/>
    </row>
    <row r="121" spans="5:21" x14ac:dyDescent="0.3">
      <c r="I121" s="41"/>
    </row>
    <row r="122" spans="5:21" x14ac:dyDescent="0.3">
      <c r="I122" s="41"/>
    </row>
    <row r="123" spans="5:21" x14ac:dyDescent="0.3">
      <c r="I123" s="41"/>
    </row>
  </sheetData>
  <mergeCells count="49">
    <mergeCell ref="B110:E110"/>
    <mergeCell ref="B111:E111"/>
    <mergeCell ref="B112:E112"/>
    <mergeCell ref="A1:D1"/>
    <mergeCell ref="A2:A3"/>
    <mergeCell ref="B2:E3"/>
    <mergeCell ref="F2:F3"/>
    <mergeCell ref="E1:F1"/>
    <mergeCell ref="A106:E106"/>
    <mergeCell ref="A13:E13"/>
    <mergeCell ref="A62:F62"/>
    <mergeCell ref="B102:E102"/>
    <mergeCell ref="A21:E21"/>
    <mergeCell ref="A22:F22"/>
    <mergeCell ref="A14:F14"/>
    <mergeCell ref="A30:E30"/>
    <mergeCell ref="A31:F31"/>
    <mergeCell ref="A37:E37"/>
    <mergeCell ref="A38:F38"/>
    <mergeCell ref="A45:E45"/>
    <mergeCell ref="A89:E89"/>
    <mergeCell ref="A67:E67"/>
    <mergeCell ref="A104:E104"/>
    <mergeCell ref="A68:F68"/>
    <mergeCell ref="A75:E75"/>
    <mergeCell ref="A76:F76"/>
    <mergeCell ref="A83:E83"/>
    <mergeCell ref="A74:E74"/>
    <mergeCell ref="R115:R118"/>
    <mergeCell ref="N2:Q2"/>
    <mergeCell ref="N4:O4"/>
    <mergeCell ref="P4:Q4"/>
    <mergeCell ref="N115:N118"/>
    <mergeCell ref="G2:I3"/>
    <mergeCell ref="B100:E100"/>
    <mergeCell ref="A98:E98"/>
    <mergeCell ref="R2:U2"/>
    <mergeCell ref="R4:S4"/>
    <mergeCell ref="T4:U4"/>
    <mergeCell ref="J2:M2"/>
    <mergeCell ref="J4:K4"/>
    <mergeCell ref="L4:M4"/>
    <mergeCell ref="A4:F4"/>
    <mergeCell ref="A46:F46"/>
    <mergeCell ref="A51:E51"/>
    <mergeCell ref="A52:F52"/>
    <mergeCell ref="A61:E61"/>
    <mergeCell ref="A54:F54"/>
    <mergeCell ref="G4:I4"/>
  </mergeCells>
  <pageMargins left="0.7" right="0.7" top="0.75" bottom="0.75" header="0.3" footer="0.3"/>
  <ignoredErrors>
    <ignoredError sqref="F30 F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Fernando Agudelo Orrego (CGR)</dc:creator>
  <cp:lastModifiedBy>Carlos Fernando Agudelo Orrego (CGR)</cp:lastModifiedBy>
  <dcterms:created xsi:type="dcterms:W3CDTF">2024-09-10T13:46:11Z</dcterms:created>
  <dcterms:modified xsi:type="dcterms:W3CDTF">2025-03-04T17:19:30Z</dcterms:modified>
</cp:coreProperties>
</file>