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8_{4A6EA3FC-02BE-4D92-A8E4-121287A445B0}" xr6:coauthVersionLast="47" xr6:coauthVersionMax="47" xr10:uidLastSave="{00000000-0000-0000-0000-000000000000}"/>
  <bookViews>
    <workbookView xWindow="-110" yWindow="-110" windowWidth="19420" windowHeight="10300" firstSheet="2"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C14" i="11"/>
  <c r="C13" i="11"/>
  <c r="B15" i="5"/>
  <c r="B8" i="11"/>
  <c r="B2" i="18"/>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2" i="11"/>
  <c r="D34" i="5"/>
  <c r="D35" i="5"/>
  <c r="B8" i="17"/>
  <c r="B7" i="18"/>
  <c r="B6" i="18"/>
  <c r="B5" i="18"/>
  <c r="B4" i="18"/>
  <c r="B3" i="18"/>
  <c r="B7" i="17"/>
  <c r="B6" i="17"/>
  <c r="B5" i="17"/>
  <c r="B4" i="17"/>
  <c r="B3" i="17"/>
  <c r="B17" i="11"/>
  <c r="C10" i="11"/>
  <c r="B7" i="10"/>
  <c r="B7" i="11" s="1"/>
  <c r="B7" i="14"/>
  <c r="B6" i="14"/>
  <c r="B5" i="14"/>
  <c r="B4" i="14"/>
  <c r="B3" i="14"/>
  <c r="B4" i="10"/>
  <c r="B4" i="11" s="1"/>
  <c r="B5" i="10"/>
  <c r="B5" i="11" s="1"/>
  <c r="B6" i="10"/>
  <c r="B6" i="11" s="1"/>
  <c r="B3" i="10"/>
  <c r="B3" i="11" s="1"/>
  <c r="B28" i="11" l="1"/>
  <c r="B9" i="17"/>
</calcChain>
</file>

<file path=xl/sharedStrings.xml><?xml version="1.0" encoding="utf-8"?>
<sst xmlns="http://schemas.openxmlformats.org/spreadsheetml/2006/main" count="318" uniqueCount="212">
  <si>
    <t>SOLICITUD DE ANTECEDENTES -ABOGADO EXTERNO-</t>
  </si>
  <si>
    <t>RADICADO(23 DIGITOS)</t>
  </si>
  <si>
    <t xml:space="preserve">11001310300220190026300 </t>
  </si>
  <si>
    <t>JUZGADO</t>
  </si>
  <si>
    <t>JUZGADO SEGUNDO (2°) CIVIL DEL CIRCUITO DE BOGOTÁ</t>
  </si>
  <si>
    <t>DEMANDADO</t>
  </si>
  <si>
    <t xml:space="preserve">HOSPITAL UNIVERSITARIO SAN IGNACIO
CINDY ANDREA DÍAZ BECERRA
JOSÉ FERNANDO PARRA CÓRDOBA
FAMISANAR EPS. </t>
  </si>
  <si>
    <t xml:space="preserve">DEMANDANTE </t>
  </si>
  <si>
    <t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t>
  </si>
  <si>
    <t>TIPO DE VINCULACION COMPAÑÍA</t>
  </si>
  <si>
    <t>LLAMADA EN GARANTIA</t>
  </si>
  <si>
    <t>NOMBRE DE LESIONADO O MUERTO (S)</t>
  </si>
  <si>
    <t>Marina Jimenez Rozo</t>
  </si>
  <si>
    <t>FECHA DE LOS HECHOS</t>
  </si>
  <si>
    <t>9 de junio de 2017</t>
  </si>
  <si>
    <t>FECHA DE SOLICITUD AUDIENCIA PREJUDICIAL</t>
  </si>
  <si>
    <t>9 de agosto de 2018</t>
  </si>
  <si>
    <t>FECHA DE AUDIENCIA PREJUDICIAL</t>
  </si>
  <si>
    <t>19 de octubre de 2018</t>
  </si>
  <si>
    <t>AMPARO A AFECTAR</t>
  </si>
  <si>
    <t>RC PROFESIONAL</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</si>
  <si>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</si>
  <si>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1. El día 7 junio del 2017 la señora MARINA JIMENEZ ROZO (Q.P.D.) a las 11 am consultó a urgencias al Hospital Universitario San Ignacio por presentar un cuadro de piel y ojos de color amarillo. En horas de la noche el médico de turno le informó a la hija de la paciente que aquella tenía las plaquetas bajas y se le había subido la bilirrubina, por lo que se descartaría un cuadro de cálculos o afección de vesícula. Al día siguiente, el médico indica que iniciarían suministro de corticoides pero que si no funcionaba le harían una biopsia de la medula porque la enfermedad podría ser síndrome de Evans y anemia hemolítica.
2. El día 09 de junio del 2017 sobre las 3:00 a.m., la señora MARINA JIMENEZ ROZO tuvo una pérdida de conciencia y cayó al suelo donde recibió un golpe que según los demandantes agravó su estado de salud. Así las cosas, fue llevada para toma de un TAC cerebral por sospecha de ACV, según la historia clínica se activó protocolo de ACV pero la paciente presentaba alto riesgo de sangrado post trombólisis por lo que no se realizó. Posteriormente presentó paro cardiorespiratorio sin respuesta positiva a la reanimación, declarando su muerte a las 7:26 am.</t>
  </si>
  <si>
    <t>VALOR DE LAS PRETENSIONES TOTALES DE LA DEMANDA (EN PESOS NO EN SMMLV)</t>
  </si>
  <si>
    <t>PERJUICIOS RECLAMADOS  (EN PESOS NO EN SMMLV)</t>
  </si>
  <si>
    <t>Patrimoniales</t>
  </si>
  <si>
    <t>Lucro Cesante</t>
  </si>
  <si>
    <t>daño emergente</t>
  </si>
  <si>
    <t>Extrapatrimoniales</t>
  </si>
  <si>
    <t>Daño moral</t>
  </si>
  <si>
    <t>Daño a la vida en relación</t>
  </si>
  <si>
    <t>DAÑOS MATERIALES</t>
  </si>
  <si>
    <t>ASEGURADO</t>
  </si>
  <si>
    <t>PONTIFICIA UNIVERSIDAD JAVERIANA</t>
  </si>
  <si>
    <t>NIT ASEGURADO</t>
  </si>
  <si>
    <t>860013720-1</t>
  </si>
  <si>
    <t xml:space="preserve">NO. PÓLIZA VINCULADA (LAS QUE SE NECESITE SOLICITAR). </t>
  </si>
  <si>
    <t>FECHA DE ASIGNACIÓN</t>
  </si>
  <si>
    <t>5 de sepembre de 2022</t>
  </si>
  <si>
    <t>FECHA DE NOTIFICACIÓN</t>
  </si>
  <si>
    <t>11 de febrero de 2025</t>
  </si>
  <si>
    <t xml:space="preserve">FECHA DE CONTESTACION </t>
  </si>
  <si>
    <t>13 de marzo de 2025</t>
  </si>
  <si>
    <t>REMISION DE ANTECEDENTES - ABOGADO INTERNO-</t>
  </si>
  <si>
    <t>SINIESTRO - APLICATIVO</t>
  </si>
  <si>
    <r>
      <t xml:space="preserve">SINIESTRO </t>
    </r>
    <r>
      <rPr>
        <sz val="11"/>
        <color theme="1"/>
        <rFont val="Calibri"/>
        <family val="2"/>
        <scheme val="minor"/>
      </rPr>
      <t>72054901</t>
    </r>
    <r>
      <rPr>
        <b/>
        <sz val="11"/>
        <color theme="1"/>
        <rFont val="Calibri"/>
        <family val="2"/>
        <scheme val="minor"/>
      </rPr>
      <t xml:space="preserve"> - APLICATIVO </t>
    </r>
    <r>
      <rPr>
        <sz val="11"/>
        <color theme="1"/>
        <rFont val="Calibri"/>
        <family val="2"/>
        <scheme val="minor"/>
      </rPr>
      <t>214557</t>
    </r>
  </si>
  <si>
    <t>RADICADO (23 DÍGITOS)</t>
  </si>
  <si>
    <t>DEMANDANTE</t>
  </si>
  <si>
    <t>TIPO DE VINCULACIÓN COMPAÑÍA</t>
  </si>
  <si>
    <t>PÓLIZA</t>
  </si>
  <si>
    <t>22267044 / 0.</t>
  </si>
  <si>
    <t>R.C. Profesional.</t>
  </si>
  <si>
    <t>VALOR ASEGURADO</t>
  </si>
  <si>
    <t>Del valor total asegurado  ($5.000.000.000), se encuentran disponibles $4.777.346.071, ya que se han efectuado pagos con cargo al seguro vinculado, los cuales ascienden a  $222.653.929.</t>
  </si>
  <si>
    <t>DEDUCIBLE</t>
  </si>
  <si>
    <t>5%  sobre  el  valor  de  la  pérdida - Mínimo $55.000.00.</t>
  </si>
  <si>
    <t>MODALIDAD</t>
  </si>
  <si>
    <t>CLAIMS MADE</t>
  </si>
  <si>
    <t xml:space="preserve">VIGENCIA </t>
  </si>
  <si>
    <t>Desde el 01/04/2018 hasta el 30/04/2019.</t>
  </si>
  <si>
    <t xml:space="preserve">SINIESTRO DENTRO DE LA VIGENCIA? </t>
  </si>
  <si>
    <t>SI</t>
  </si>
  <si>
    <t>CARTERA A DÍA</t>
  </si>
  <si>
    <t>COASEGURO</t>
  </si>
  <si>
    <t>PROPIO</t>
  </si>
  <si>
    <t xml:space="preserve">ASEGURADORAS  </t>
  </si>
  <si>
    <t xml:space="preserve">% DE PARTICIPACION </t>
  </si>
  <si>
    <t>N/A</t>
  </si>
  <si>
    <t>REASEGURO</t>
  </si>
  <si>
    <t>NO</t>
  </si>
  <si>
    <t>CLASE DE REASEGURO</t>
  </si>
  <si>
    <t>MOTIVO DE LA DEMANDA</t>
  </si>
  <si>
    <t xml:space="preserve">Vida/RC medica- aviso de siniestro sin tramite </t>
  </si>
  <si>
    <t>OFRECIENTO PREVIO?</t>
  </si>
  <si>
    <t>OFRECIENTO VALOR</t>
  </si>
  <si>
    <t xml:space="preserve">INFORME AJUSTADOR </t>
  </si>
  <si>
    <t>EXCEPCIONES PROPUESTAS COMPAÑÍA</t>
  </si>
  <si>
    <t>• La cobertura otorgada por la póliza se circunscribe a los términos de su clausulado.</t>
  </si>
  <si>
    <r>
      <t xml:space="preserve">X - </t>
    </r>
    <r>
      <rPr>
        <b/>
        <u/>
        <sz val="11"/>
        <color theme="1"/>
        <rFont val="Calibri"/>
        <family val="2"/>
        <scheme val="minor"/>
      </rPr>
      <t xml:space="preserve"> R.C. Profesional:</t>
    </r>
    <r>
      <rPr>
        <sz val="11"/>
        <color theme="1"/>
        <rFont val="Calibri"/>
        <family val="2"/>
        <scheme val="minor"/>
      </rPr>
      <t xml:space="preserve"> Indemnizar los perjuicios que cause el asegurado con motivo de determinada responsabilidad civil profesional en que incurra con relación a terceros, de acuerdo con la ley a consecuencia de un servicio médico, quirúrgico, dental, de enfermería, laboratorio, o asimilados, prestado dentro de los predios asegurados.</t>
    </r>
  </si>
  <si>
    <t xml:space="preserve">• La responsabilidad de la aseguradora se encuentra limitada al valor de la suma asegurada.
</t>
  </si>
  <si>
    <r>
      <t xml:space="preserve">X -  </t>
    </r>
    <r>
      <rPr>
        <b/>
        <u/>
        <sz val="11"/>
        <color theme="1"/>
        <rFont val="Calibri"/>
        <family val="2"/>
        <scheme val="minor"/>
      </rPr>
      <t xml:space="preserve">R.C. Profesional: </t>
    </r>
    <r>
      <rPr>
        <sz val="11"/>
        <color theme="1"/>
        <rFont val="Calibri"/>
        <family val="2"/>
        <scheme val="minor"/>
      </rPr>
      <t>$5.000.000.000.</t>
    </r>
  </si>
  <si>
    <t xml:space="preserve">• Disminución de la suma asegurada por pago de indemnizaciones con cargo a la PÓLIZA DE RESPONSABILIDAD CIVIL - Profesional Clínicas y Hospitales Responsabilidad  No. 022267044 / 0.
</t>
  </si>
  <si>
    <t>X - Del valor total asegurado  ($5.000.000.000), se encuentran disponibles $4.777.346.071, ya que se han efectuado pagos con cargo al seguro vinculado, los cuales ascienden a  $222.653.929.</t>
  </si>
  <si>
    <t>• Prescripción de las acciones derivadas del contrato de seguros.</t>
  </si>
  <si>
    <t>X - Ya pasaron más de dos (2) años desde cuando la víctima le formuló petición extrajudicial al asegurado y desde que se interrumpó el término prescriptivo.</t>
  </si>
  <si>
    <t>• Existencia de coaseguro.</t>
  </si>
  <si>
    <t>• Aplicación de la limitación de responsabilidad por razón del deducible a cargo del asegurado.</t>
  </si>
  <si>
    <t>X - 5%  sobre  el  valor  de  la  pérdida - Mínimo $55.000.00.</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</si>
  <si>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</si>
  <si>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</si>
  <si>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</si>
  <si>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</si>
  <si>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</si>
  <si>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</si>
  <si>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</si>
  <si>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</si>
  <si>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</si>
  <si>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</si>
  <si>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</si>
  <si>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</si>
  <si>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</si>
  <si>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</si>
  <si>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</si>
  <si>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</si>
  <si>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</si>
  <si>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</si>
  <si>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</si>
  <si>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</si>
  <si>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Radicado(23 digitos)</t>
  </si>
  <si>
    <t>Juzgado</t>
  </si>
  <si>
    <t>Demandado</t>
  </si>
  <si>
    <t xml:space="preserve">Demandante </t>
  </si>
  <si>
    <t>Tipo de vinculacion compañía</t>
  </si>
  <si>
    <t>Valor de las pretensiones totales de la demanda (en pesos no en SMMLV)</t>
  </si>
  <si>
    <t>Perjuicios reclamados  (en pesos no en SMMLV)</t>
  </si>
  <si>
    <t>Daño Emergente</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</si>
  <si>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</si>
  <si>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</si>
  <si>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</si>
  <si>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</si>
  <si>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</si>
  <si>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como REMOTA, puesto que frente al asegurado la acción derivada del contrato de seguro se encuentra prescrita, sin haberse presentado acción directa.
Lo primero que debe tomarse en consideración es que la Póliza 022267044 / 0 cuyo tomador y asegurado es el Hospital Universitario San Ignacio presta cobertura material y temporal de conformidad con los hechos y pretensiones de la demanda. Frente a la cobertura material, debe mencionarse que la póliza ampara la responsabilidad civil profesional, pretensión que se endilga a la clínica asegurada. Frente a la cobertura temporal, debe decirse que su modalidad de cobertura es Claims Made, la cual ampara las indemnizaciones por las reclamaciones escritas presentadas por terceros afectados y, por primera vez al asegurado o a la aseguradora durante la vigencia de la póliza, por hechos ocurridos durante la misma vigencia o desde las vigencias anteriores contadas a partir del 1 de febrero de 2003. De ese modo, debe tenerse en cuenta que la vigencia de la póliza está comprendida desde el 1 de abril de 2018 hasta el 31 de marzo de 2019 y la primera reclamación al asegurado tuvo lugar con la citación a la audiencia de conciliación extrajudicial que fue recibida el 29 de agosto de 2018, esto es, dentro de la delimitación temporal de la póliza. Así mismo,  los actos médicos reputados acaecieron el 9 de junio de 2017, es decir, dentro del periodo de retroactividad pactado desde el 1 de febrero de 2003, de modo que presta cobertura temporal.
Sin perjuicio de lo anterior, debe decirse que  la acción derivada del contrato de seguro se encuentra prescrita por la vía ordinaria. Lo anterior, considerando que de conformidad con el artículo 1131 del Código de Comercio, frente al asegurado, el término de prescripción se contabiliza   desde cuando la víctima le formula la petición judicial o extrajudicial, lo que ocurrió el 29 de agosto de 2018 con la recepción de la convocatoria a conciliación por los hoy demandantes. Ahora bien, teniendo en cuenta que el asegurado presentó escrito de interrupción de la prescripción, el cual fuera recibido por la compañía de seguros el 25 de agosto de 2020, se puede afirmar que el asegurado tenía hasta el 25 de agosto de 2022 para formular el llamamiento en garantía, no obstante, el mismo fue formulado el 2 de setiembre de 2022, es decir, ocho días después de configurada la prescripción, habiéndose agotado previamente por única vez la interrupción de conformidad con el artículo 94 del Código General del Proceso.
Por otro lado, frente a la responsabilidad del asegurado y del asegurador, se debe resaltar que pueden existir elementos que para el juzgador podrían probar la responsabilidad médica en el acompañamiento a la paciente al momento en que se produce el síncope que desemboca posteriormente en el fallecimiento, principalmente en el relato consignado en la historia clínica, donde se indica que la enfermera que acompañó a la señora Marina Jiménez al baño la dejó sola mientras buscaba insumos para que la señora pudiera realizar su deposición, que es el momento en el que se produce el accidente médico. Igualmente, se puede tener en cuenta por parte del togado los medicamentos suministrados a la señora, tales como metilprednisolona y azatioprina, que se encuentran asociados a efectos secundarios como síncopes y convulsiones. No obstante lo anterior, y al encontrarse acreditada la prescripción derivada del contrato de seguro, la contingencia se califica como REMOTA.
Lo anterior,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</si>
  <si>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</si>
  <si>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</si>
  <si>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</si>
  <si>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</si>
  <si>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</si>
  <si>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</si>
  <si>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</si>
  <si>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</si>
  <si>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Como liquidación objetiva de perjuicios se tasa la suma de $325.000.000. Lo anterior, con base en los siguientes fundamentos:
1.	Daño moral: Se reconoce la suma de $330.000.000. Se tomó como daño moral la suma de $60.000.000 para el señor HECTOR LIZARAZO (cónyuge) y para HECTOR JAVIER LIZARAZO JIMÉNEZ, LUZ JAZMÍN LIZARAZO JIMÉNEZ y LUZ DARY LIZARAZO JIMÉNEZ en calidad de hijos; se reconoce la suma de $30.000.000 a favor de SAMUEL ENRIQUE CARDENAS LIZARAZO, PAULA VALENTINA LIZARAZO GARCIA, Y HECTOR ANDQES MORALES LIZARAZO en calidad de nietos. Este valor se fijó teniendo en cuenta que la jurisprudencia de la Corte Suprema de Justicia (Sentencia del 23/05/2018, MP: Aroldo Wilson Quiroz) ha establecido que en caso de fallecimiento de un familiar se les debe reconocer por daño moral la suma de $60,000,000 a los familiares en primer grado de consanguinidad, descendiendo en la mitad conforme aumenta el grado en relación con el fallecido. No se reconoce suma a favor de ISABELLA MORALES VILLARRAGA en calidad de bisnieta, por cuanto no se ha demostrado una afectación a su psiquis como consecuencia del fallecimiento de la señora Marina Jiménez, de conformidad con la Corte Suprema de Justicia (SC5686－2018 del 19/12/2018. M.P. Margarita Cabello Blanco).
2.	Daño a la vida en relación: Se reconoce la suma de $50.000.000. Se tomó como daño a la vida en relación la suma de $50.000.000 para el señor HECTOR LIZARAZO (cónyuge). Sobre el particular, la Corte Suprema de Justicia determinó en sentencia del 12 de noviembre de 2019 (M.P. Aroldo Wilson Quiroz) que este tipo de hechos afecta las dinámicas familiares. Así mismo, debe considerarse que recientemente los Despachos Judiciales también han reconocido la indemnización por este tipo de perjuicio para la familia directa del afectado, que convive directamente con el fallecido. En consecuencia, para el reconocimiento del daño a la vida en relación se aplicó el criterio de proporcionalidad expuesto por la Corte Suprema de Justicia (Sentencia del 12/11/2019, Rad.: 73001-31-03-002-2009-00114-01). No se reconoce suma alguna a favor de los demás demandantes, comoquiera que no logran demostrar una afectación a sus actividades cotidianas o del disfrute del diario vivir causado por la convivencia frecuente con la fallecida, de modo que ante la falta de prueba fehaciente que permita establecer la existencia de esta tipología de perjuicio, no es posible reconocerlos, de conformidad con la Corte Suprema de Justicia (SC5686－2018 del 19/12/2018. M.P. Margarita Cabello Blanco).
3.	Deducible: Se contempla un deducible del 5% para cada caso, mínimo en la suma de $55.000.000. Frente a ello, es importante resaltar que las pretensiones ascienden a un valor total de $380.000.000, de modo que aplicando el deducible antes mencionado en la suma de $55.000.000, la totalidad de las pretensiones ascienden a la suma de $325.000.000</t>
  </si>
  <si>
    <t>Defensa de la Aseguradora: (Enumerar y enunciar las excepciones propuestas demanda y/o llamamiento )</t>
  </si>
  <si>
    <t xml:space="preserve">EXCEPCIONES DE MÉRITO FRENTE A LA DEMANDA: 
1. EXCEPCIONES PLANTEADAS POR QUIEN FORMULÓ EL LLAMAMIENTO EN GARANTÍA A MI REPRESENTADA.
2. INEXISTENCIA DE FALLA MÉDICO COMO CONSECUENCIA DE LA PRESTACIÓN Y TRATAMIENTO ADECUADO, DILIGENTE, CUIDADOSO Y CARENTE DE CULPA REALIZADO POR PARTE DEL HOSPITAL UNIVERSITARIO SAN IGNACIO.
3. INEXISTENTE RELACIÓN DE CAUSALIDAD ENTRE EL DAÑO O PERJUICIO ALEGADO POR LA PARTE ACTORA Y LA ACTUACIÓN DEL HOSPITAL UNIVERSITARIO SAN IGNACIOY SU PERSONAL MÉDICO.
4. IMPROCEDENCIA DEL RECONOCIMIENTO Y TASACIÓN EXORBITANTE DEL DAÑO MORAL.
5. IMPROCEDENCIA DEL RECONOCIMIENTO AL DAÑO EN LA VIDA EN RELACIÓN 
6. GENÉRICA O INNOMINADA.
EXCEPCIONES DE MÉRITO FRENTE AL LLAMAMIENTO EN GARANTÍA
1. PRESCRIPCIÓN DE LA ACCIÓN DERIVADA DEL CONTRATO DE SEGURO.
2. NO EXISTE OBLIGACIÓN INDEMNIZATORIA A CARGO DE ALLIANZ SEGUROS S.A., TODA VEZ QUE NO SE HA REALIZADO EL RIESGO ASEGURADO
3. RIESGOS EXPRESAMENTE EXCLUIDOS EN LA PÓLIZA DE RESPONSABILIDAD CIVIL PROFESIONAL CLÍNICAS Y HOSPITALES No. 022267044 / 0
4. CARÁCTER MERAMENTE INDEMNIZATORIO QUE REVISTEN LOS CONTRATOS DE SEGUROS.
5. EN CUALQUIER CASO, DE NINGUNA FORMA SE PODRÁ EXCEDER EL LÍMITE DEL VALOR ASEGURADO EN LA PÓLIZA No. 022267044 / 0.
6. LIMITES MÁXIMOS DE RESPONSABILIDAD DEL ASEGURADOR EN LO ATINENTE AL DEDUCIBLE PACTADO EN LA PÓLIZA No.  022267044 / 0, mínimo $55,000,000.
7. DISPONIBILIDAD DEL VALOR ASEGURADO. 
8. SUJECIÓN A LAS CONDICIONES PARTICULARES Y GENERALES DEL CONTRATO DE SEGURO, EN LA QUE SE IDENTIFICA LA PÓLIZA No. AA195705, EL CLAUSULADO Y LOS AMPAROS.
9. GENÉRICA O INNOMINADA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</si>
  <si>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</si>
  <si>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</si>
  <si>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</si>
  <si>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</si>
  <si>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</si>
  <si>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</si>
  <si>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</si>
  <si>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</si>
  <si>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</si>
  <si>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</si>
  <si>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</si>
  <si>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</si>
  <si>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</si>
  <si>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</si>
  <si>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</si>
  <si>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</si>
  <si>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</si>
  <si>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</si>
  <si>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</si>
  <si>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</si>
  <si>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</si>
  <si>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</si>
  <si>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</si>
  <si>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</si>
  <si>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</si>
  <si>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</si>
  <si>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</si>
  <si>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</si>
  <si>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</si>
  <si>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</si>
  <si>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</si>
  <si>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</si>
  <si>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</si>
  <si>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</si>
  <si>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</si>
  <si>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</si>
  <si>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</si>
  <si>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</si>
  <si>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</si>
  <si>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</si>
  <si>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</si>
  <si>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</si>
  <si>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</si>
  <si>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</si>
  <si>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</si>
  <si>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</si>
  <si>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</si>
  <si>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</si>
  <si>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</si>
  <si>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</si>
  <si>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</si>
  <si>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</si>
  <si>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</si>
  <si>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</si>
  <si>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</si>
  <si>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</si>
  <si>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</si>
  <si>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</si>
  <si>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ACEPTADO</t>
  </si>
  <si>
    <t>AUTOMATICO</t>
  </si>
  <si>
    <t>Pretensiones elevadas- reclamación Compañía</t>
  </si>
  <si>
    <t>EVENTUAL</t>
  </si>
  <si>
    <t>PROBABLE RC MEDICA</t>
  </si>
  <si>
    <t>Ocupado - Autonomo</t>
  </si>
  <si>
    <t>Cliclista vehículo</t>
  </si>
  <si>
    <t>SUNSET</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</si>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</sst>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_-&quot;$&quot;\ * #,##0.00_-;\-&quot;$&quot;\ * #,##0.00_-;_-&quot;$&quot;\ * &quot;-&quot;??_-;_-@_-"/>
    <numFmt numFmtId="166" formatCode="_-&quot;$&quot;\ * #,##0_-;\-&quot;$&quot;\ * #,##0_-;_-&quot;$&quot;\ * &quot;-&quot;??_-;_-@_-"/>
    <numFmt numFmtId="167" formatCode="&quot;$&quot;\ #,##0"/>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64" fontId="0" fillId="0" borderId="0" xfId="1" applyFont="1" applyAlignment="1">
      <alignment horizontal="justify"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167" fontId="0" fillId="0" borderId="1" xfId="0" applyNumberFormat="1" applyBorder="1" applyAlignment="1">
      <alignment horizontal="left" vertical="top" wrapText="1"/>
    </xf>
    <xf numFmtId="167" fontId="0" fillId="0" borderId="1" xfId="0" applyNumberFormat="1" applyBorder="1" applyAlignment="1">
      <alignment horizontal="left" vertical="center"/>
    </xf>
    <xf numFmtId="0" fontId="0" fillId="0" borderId="1" xfId="0" applyBorder="1" applyAlignment="1">
      <alignment vertical="center"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2" borderId="4" xfId="0" applyFont="1" applyFill="1" applyBorder="1" applyAlignment="1">
      <alignment horizontal="center" vertical="top"/>
    </xf>
    <xf numFmtId="0" fontId="0" fillId="0" borderId="11" xfId="0" applyBorder="1" applyAlignment="1">
      <alignment horizontal="left" vertical="top"/>
    </xf>
    <xf numFmtId="0" fontId="0" fillId="0" borderId="3" xfId="0" applyBorder="1" applyAlignment="1">
      <alignment horizontal="left" vertical="top"/>
    </xf>
    <xf numFmtId="0" fontId="4" fillId="6" borderId="4" xfId="0" applyFont="1" applyFill="1" applyBorder="1" applyAlignment="1">
      <alignment horizontal="justify"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left" vertical="top"/>
    </xf>
    <xf numFmtId="0" fontId="0" fillId="0" borderId="2" xfId="0" applyBorder="1" applyAlignment="1">
      <alignment horizontal="left" vertical="top"/>
    </xf>
    <xf numFmtId="164"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2" xfId="0" applyBorder="1" applyAlignment="1">
      <alignment horizontal="center" vertical="top"/>
    </xf>
    <xf numFmtId="0" fontId="0" fillId="0" borderId="3" xfId="0" applyBorder="1" applyAlignment="1">
      <alignment horizontal="center" vertical="top"/>
    </xf>
    <xf numFmtId="166"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0" fillId="0" borderId="1" xfId="0" applyBorder="1" applyAlignment="1">
      <alignment horizontal="center" vertical="top"/>
    </xf>
    <xf numFmtId="0" fontId="3" fillId="2" borderId="4" xfId="0" applyFont="1" applyFill="1" applyBorder="1" applyAlignment="1">
      <alignment horizontal="center" vertical="top"/>
    </xf>
    <xf numFmtId="167" fontId="0" fillId="5" borderId="1" xfId="1" applyNumberFormat="1" applyFont="1" applyFill="1" applyBorder="1" applyAlignment="1">
      <alignment horizontal="justify" vertical="top"/>
    </xf>
    <xf numFmtId="167" fontId="0" fillId="5" borderId="1" xfId="3" applyNumberFormat="1" applyFont="1" applyFill="1" applyBorder="1" applyAlignment="1">
      <alignment horizontal="center"/>
    </xf>
    <xf numFmtId="0" fontId="0" fillId="5" borderId="1" xfId="0" applyFill="1" applyBorder="1" applyAlignment="1">
      <alignment horizontal="justify" vertical="top"/>
    </xf>
    <xf numFmtId="164" fontId="0" fillId="5" borderId="1" xfId="1" applyFont="1" applyFill="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4" zoomScale="80" zoomScaleNormal="80" workbookViewId="0">
      <selection activeCell="C20" sqref="C20:C21"/>
    </sheetView>
  </sheetViews>
  <sheetFormatPr defaultColWidth="0" defaultRowHeight="15"/>
  <cols>
    <col min="1" max="1" width="70.7109375" style="7" customWidth="1"/>
    <col min="2" max="2" width="46.5703125" style="7" customWidth="1"/>
    <col min="3" max="3" width="75.140625" style="7" customWidth="1"/>
    <col min="4" max="16384" width="11.42578125" style="2" hidden="1"/>
  </cols>
  <sheetData>
    <row r="1" spans="1:3" ht="28.5" customHeight="1">
      <c r="A1" s="60" t="s">
        <v>0</v>
      </c>
      <c r="B1" s="60"/>
      <c r="C1" s="60"/>
    </row>
    <row r="2" spans="1:3">
      <c r="A2" s="5" t="s">
        <v>1</v>
      </c>
      <c r="B2" s="63" t="s">
        <v>2</v>
      </c>
      <c r="C2" s="64"/>
    </row>
    <row r="3" spans="1:3">
      <c r="A3" s="5" t="s">
        <v>3</v>
      </c>
      <c r="B3" s="61" t="s">
        <v>4</v>
      </c>
      <c r="C3" s="62"/>
    </row>
    <row r="4" spans="1:3">
      <c r="A4" s="5" t="s">
        <v>5</v>
      </c>
      <c r="B4" s="58" t="s">
        <v>6</v>
      </c>
      <c r="C4" s="62"/>
    </row>
    <row r="5" spans="1:3" ht="123.75" customHeight="1">
      <c r="A5" s="5" t="s">
        <v>7</v>
      </c>
      <c r="B5" s="58" t="s">
        <v>8</v>
      </c>
      <c r="C5" s="62"/>
    </row>
    <row r="6" spans="1:3">
      <c r="A6" s="5" t="s">
        <v>9</v>
      </c>
      <c r="B6" s="46" t="s">
        <v>10</v>
      </c>
      <c r="C6" s="46"/>
    </row>
    <row r="7" spans="1:3">
      <c r="A7" s="5" t="s">
        <v>11</v>
      </c>
      <c r="B7" s="61" t="s">
        <v>12</v>
      </c>
      <c r="C7" s="62"/>
    </row>
    <row r="8" spans="1:3">
      <c r="A8" s="5" t="s">
        <v>13</v>
      </c>
      <c r="B8" s="58" t="s">
        <v>14</v>
      </c>
      <c r="C8" s="59"/>
    </row>
    <row r="9" spans="1:3">
      <c r="A9" s="5" t="s">
        <v>15</v>
      </c>
      <c r="B9" s="58" t="s">
        <v>16</v>
      </c>
      <c r="C9" s="59"/>
    </row>
    <row r="10" spans="1:3">
      <c r="A10" s="5" t="s">
        <v>17</v>
      </c>
      <c r="B10" s="58" t="s">
        <v>18</v>
      </c>
      <c r="C10" s="59"/>
    </row>
    <row r="11" spans="1:3" ht="23.25" customHeight="1">
      <c r="A11" s="5" t="s">
        <v>19</v>
      </c>
      <c r="B11" s="58" t="s">
        <v>20</v>
      </c>
      <c r="C11" s="59"/>
    </row>
    <row r="12" spans="1:3">
      <c r="A12" s="47" t="s">
        <v>21</v>
      </c>
      <c r="B12" s="48" t="s">
        <v>22</v>
      </c>
      <c r="C12" s="46"/>
    </row>
    <row r="13" spans="1:3" ht="30" customHeight="1">
      <c r="A13" s="47"/>
      <c r="B13" s="46"/>
      <c r="C13" s="46"/>
    </row>
    <row r="14" spans="1:3" ht="119.25" customHeight="1">
      <c r="A14" s="47"/>
      <c r="B14" s="46"/>
      <c r="C14" s="46"/>
    </row>
    <row r="15" spans="1:3">
      <c r="A15" s="5" t="s">
        <v>23</v>
      </c>
      <c r="B15" s="52">
        <f>SUM(C17,'GENERALES  NOTA 324 -478'!C13,'GENERALES  NOTA 324 -478'!C14,C22,C23)</f>
        <v>2847000000</v>
      </c>
      <c r="C15" s="53"/>
    </row>
    <row r="16" spans="1:3" ht="33.75" customHeight="1">
      <c r="A16" s="54" t="s">
        <v>24</v>
      </c>
      <c r="B16" s="55" t="s">
        <v>25</v>
      </c>
      <c r="C16" s="55"/>
    </row>
    <row r="17" spans="1:3" ht="33.75" customHeight="1">
      <c r="A17" s="54"/>
      <c r="B17" s="9" t="s">
        <v>26</v>
      </c>
      <c r="C17" s="6"/>
    </row>
    <row r="18" spans="1:3" ht="33.75" customHeight="1">
      <c r="A18" s="54"/>
      <c r="B18" s="7" t="s">
        <v>27</v>
      </c>
    </row>
    <row r="19" spans="1:3">
      <c r="A19" s="54"/>
      <c r="B19" s="56" t="s">
        <v>28</v>
      </c>
      <c r="C19" s="57"/>
    </row>
    <row r="20" spans="1:3">
      <c r="A20" s="54"/>
      <c r="B20" s="9" t="s">
        <v>29</v>
      </c>
    </row>
    <row r="21" spans="1:3">
      <c r="A21" s="54"/>
      <c r="B21" s="7" t="s">
        <v>30</v>
      </c>
    </row>
    <row r="22" spans="1:3">
      <c r="A22" s="54"/>
      <c r="B22" s="56" t="s">
        <v>31</v>
      </c>
      <c r="C22" s="57"/>
    </row>
    <row r="23" spans="1:3">
      <c r="A23" s="54"/>
      <c r="B23" s="9"/>
      <c r="C23" s="13"/>
    </row>
    <row r="24" spans="1:3">
      <c r="A24" s="5" t="s">
        <v>32</v>
      </c>
      <c r="B24" s="49" t="s">
        <v>33</v>
      </c>
      <c r="C24" s="49"/>
    </row>
    <row r="25" spans="1:3">
      <c r="A25" s="5" t="s">
        <v>34</v>
      </c>
      <c r="B25" s="49" t="s">
        <v>35</v>
      </c>
      <c r="C25" s="49"/>
    </row>
    <row r="26" spans="1:3">
      <c r="A26" s="5" t="s">
        <v>36</v>
      </c>
      <c r="B26" s="49">
        <v>22267044</v>
      </c>
      <c r="C26" s="49"/>
    </row>
    <row r="27" spans="1:3">
      <c r="A27" s="5" t="s">
        <v>37</v>
      </c>
      <c r="B27" s="50" t="s">
        <v>38</v>
      </c>
      <c r="C27" s="51"/>
    </row>
    <row r="28" spans="1:3">
      <c r="A28" s="5" t="s">
        <v>39</v>
      </c>
      <c r="B28" s="45" t="s">
        <v>40</v>
      </c>
      <c r="C28" s="45"/>
    </row>
    <row r="29" spans="1:3">
      <c r="A29" s="5" t="s">
        <v>41</v>
      </c>
      <c r="B29" s="45" t="s">
        <v>42</v>
      </c>
      <c r="C29" s="46"/>
    </row>
    <row r="34" spans="4:4">
      <c r="D34" s="2" t="str">
        <f t="shared" ref="D34:D35" si="0">UPPER(A34)</f>
        <v/>
      </c>
    </row>
    <row r="35" spans="4:4">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topLeftCell="A13" zoomScaleNormal="100" workbookViewId="0">
      <selection activeCell="B13" sqref="B13:C13"/>
    </sheetView>
  </sheetViews>
  <sheetFormatPr defaultColWidth="0" defaultRowHeight="15"/>
  <cols>
    <col min="1" max="1" width="44.42578125" style="40" customWidth="1"/>
    <col min="2" max="2" width="25.85546875" customWidth="1"/>
    <col min="3" max="3" width="83.5703125" customWidth="1"/>
    <col min="4" max="16384" width="11.42578125" hidden="1"/>
  </cols>
  <sheetData>
    <row r="1" spans="1:3" ht="26.25">
      <c r="A1" s="76" t="s">
        <v>43</v>
      </c>
      <c r="B1" s="76"/>
      <c r="C1" s="76"/>
    </row>
    <row r="2" spans="1:3">
      <c r="A2" s="28" t="s">
        <v>44</v>
      </c>
      <c r="B2" s="77" t="s">
        <v>45</v>
      </c>
      <c r="C2" s="72"/>
    </row>
    <row r="3" spans="1:3">
      <c r="A3" s="5" t="s">
        <v>46</v>
      </c>
      <c r="B3" s="46" t="str">
        <f>'GENERALES NOTA 322'!B2:C2</f>
        <v xml:space="preserve">11001310300220190026300 </v>
      </c>
      <c r="C3" s="46"/>
    </row>
    <row r="4" spans="1:3">
      <c r="A4" s="5" t="s">
        <v>3</v>
      </c>
      <c r="B4" s="46" t="str">
        <f>'GENERALES NOTA 322'!B3:C3</f>
        <v>JUZGADO SEGUNDO (2°) CIVIL DEL CIRCUITO DE BOGOTÁ</v>
      </c>
      <c r="C4" s="46"/>
    </row>
    <row r="5" spans="1:3">
      <c r="A5" s="5" t="s">
        <v>5</v>
      </c>
      <c r="B5" s="46" t="str">
        <f>'GENERALES NOTA 322'!B4:C4</f>
        <v xml:space="preserve">HOSPITAL UNIVERSITARIO SAN IGNACIO
CINDY ANDREA DÍAZ BECERRA
JOSÉ FERNANDO PARRA CÓRDOBA
FAMISANAR EPS. </v>
      </c>
      <c r="C5" s="46"/>
    </row>
    <row r="6" spans="1:3">
      <c r="A6" s="5" t="s">
        <v>47</v>
      </c>
      <c r="B6" s="46"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6"/>
    </row>
    <row r="7" spans="1:3">
      <c r="A7" s="5" t="s">
        <v>48</v>
      </c>
      <c r="B7" s="46" t="str">
        <f>'GENERALES NOTA 322'!B6:C6</f>
        <v>LLAMADA EN GARANTIA</v>
      </c>
      <c r="C7" s="46"/>
    </row>
    <row r="8" spans="1:3">
      <c r="A8" s="28" t="s">
        <v>49</v>
      </c>
      <c r="B8" s="48" t="s">
        <v>50</v>
      </c>
      <c r="C8" s="46"/>
    </row>
    <row r="9" spans="1:3">
      <c r="A9" s="28" t="s">
        <v>19</v>
      </c>
      <c r="B9" s="46" t="s">
        <v>51</v>
      </c>
      <c r="C9" s="46"/>
    </row>
    <row r="10" spans="1:3" ht="45">
      <c r="A10" s="28" t="s">
        <v>52</v>
      </c>
      <c r="B10" s="43">
        <v>5000000000</v>
      </c>
      <c r="C10" s="42" t="s">
        <v>53</v>
      </c>
    </row>
    <row r="11" spans="1:3">
      <c r="A11" s="28" t="s">
        <v>54</v>
      </c>
      <c r="B11" s="78" t="s">
        <v>55</v>
      </c>
      <c r="C11" s="72"/>
    </row>
    <row r="12" spans="1:3">
      <c r="A12" s="28" t="s">
        <v>56</v>
      </c>
      <c r="B12" s="61" t="s">
        <v>57</v>
      </c>
      <c r="C12" s="62"/>
    </row>
    <row r="13" spans="1:3">
      <c r="A13" s="28" t="s">
        <v>58</v>
      </c>
      <c r="B13" s="46" t="s">
        <v>59</v>
      </c>
      <c r="C13" s="46"/>
    </row>
    <row r="14" spans="1:3">
      <c r="A14" s="28" t="s">
        <v>60</v>
      </c>
      <c r="B14" s="46" t="s">
        <v>61</v>
      </c>
      <c r="C14" s="46"/>
    </row>
    <row r="15" spans="1:3">
      <c r="A15" s="28" t="s">
        <v>62</v>
      </c>
      <c r="B15" s="46" t="s">
        <v>61</v>
      </c>
      <c r="C15" s="46"/>
    </row>
    <row r="16" spans="1:3">
      <c r="A16" s="74" t="s">
        <v>63</v>
      </c>
      <c r="B16" s="46" t="s">
        <v>64</v>
      </c>
      <c r="C16" s="46"/>
    </row>
    <row r="17" spans="1:3">
      <c r="A17" s="75"/>
      <c r="B17" s="41" t="s">
        <v>65</v>
      </c>
      <c r="C17" s="41" t="s">
        <v>66</v>
      </c>
    </row>
    <row r="18" spans="1:3">
      <c r="A18" s="75"/>
      <c r="B18" s="9" t="s">
        <v>67</v>
      </c>
      <c r="C18" s="9" t="s">
        <v>67</v>
      </c>
    </row>
    <row r="19" spans="1:3">
      <c r="A19" s="75"/>
      <c r="B19" s="9" t="s">
        <v>67</v>
      </c>
      <c r="C19" s="9" t="s">
        <v>67</v>
      </c>
    </row>
    <row r="20" spans="1:3">
      <c r="A20" s="75"/>
      <c r="B20" s="9" t="s">
        <v>67</v>
      </c>
      <c r="C20" s="9" t="s">
        <v>67</v>
      </c>
    </row>
    <row r="21" spans="1:3">
      <c r="A21" s="28" t="s">
        <v>68</v>
      </c>
      <c r="B21" s="46" t="s">
        <v>69</v>
      </c>
      <c r="C21" s="46"/>
    </row>
    <row r="22" spans="1:3">
      <c r="A22" s="28" t="s">
        <v>70</v>
      </c>
      <c r="B22" s="46" t="s">
        <v>67</v>
      </c>
      <c r="C22" s="46"/>
    </row>
    <row r="23" spans="1:3">
      <c r="A23" s="28" t="s">
        <v>71</v>
      </c>
      <c r="B23" s="46" t="s">
        <v>72</v>
      </c>
      <c r="C23" s="46"/>
    </row>
    <row r="24" spans="1:3">
      <c r="A24" s="28" t="s">
        <v>73</v>
      </c>
      <c r="B24" s="46" t="s">
        <v>69</v>
      </c>
      <c r="C24" s="46"/>
    </row>
    <row r="25" spans="1:3">
      <c r="A25" s="28" t="s">
        <v>74</v>
      </c>
      <c r="B25" s="46" t="s">
        <v>69</v>
      </c>
      <c r="C25" s="46"/>
    </row>
    <row r="26" spans="1:3">
      <c r="A26" s="39" t="s">
        <v>75</v>
      </c>
      <c r="B26" s="46" t="s">
        <v>69</v>
      </c>
      <c r="C26" s="46"/>
    </row>
    <row r="27" spans="1:3">
      <c r="A27" s="73" t="s">
        <v>76</v>
      </c>
      <c r="B27" s="73"/>
      <c r="C27" s="73"/>
    </row>
    <row r="28" spans="1:3" ht="63.75" customHeight="1">
      <c r="A28" s="66" t="s">
        <v>77</v>
      </c>
      <c r="B28" s="67"/>
      <c r="C28" s="25" t="s">
        <v>78</v>
      </c>
    </row>
    <row r="29" spans="1:3" ht="41.25" customHeight="1">
      <c r="A29" s="68" t="s">
        <v>79</v>
      </c>
      <c r="B29" s="69"/>
      <c r="C29" s="44" t="s">
        <v>80</v>
      </c>
    </row>
    <row r="30" spans="1:3" ht="47.25" customHeight="1">
      <c r="A30" s="66" t="s">
        <v>81</v>
      </c>
      <c r="B30" s="67"/>
      <c r="C30" s="26" t="s">
        <v>82</v>
      </c>
    </row>
    <row r="31" spans="1:3" ht="38.25" customHeight="1">
      <c r="A31" s="68" t="s">
        <v>83</v>
      </c>
      <c r="B31" s="69"/>
      <c r="C31" s="44" t="s">
        <v>84</v>
      </c>
    </row>
    <row r="32" spans="1:3">
      <c r="A32" s="66" t="s">
        <v>85</v>
      </c>
      <c r="B32" s="67"/>
      <c r="C32" s="25" t="s">
        <v>67</v>
      </c>
    </row>
    <row r="33" spans="1:3" ht="30.75" customHeight="1">
      <c r="A33" s="66" t="s">
        <v>86</v>
      </c>
      <c r="B33" s="67"/>
      <c r="C33" s="44" t="s">
        <v>87</v>
      </c>
    </row>
    <row r="34" spans="1:3" ht="14.45" customHeight="1">
      <c r="A34" s="27" t="s">
        <v>88</v>
      </c>
      <c r="B34" s="27"/>
      <c r="C34" s="27" t="s">
        <v>67</v>
      </c>
    </row>
    <row r="35" spans="1:3">
      <c r="A35" s="71" t="s">
        <v>89</v>
      </c>
      <c r="B35" s="72"/>
      <c r="C35" s="27" t="s">
        <v>67</v>
      </c>
    </row>
    <row r="36" spans="1:3">
      <c r="A36" s="70" t="s">
        <v>90</v>
      </c>
      <c r="B36" s="70"/>
      <c r="C36" s="70"/>
    </row>
    <row r="37" spans="1:3">
      <c r="A37" s="65" t="s">
        <v>91</v>
      </c>
      <c r="B37" s="65"/>
      <c r="C37" s="27" t="s">
        <v>67</v>
      </c>
    </row>
    <row r="38" spans="1:3">
      <c r="A38" s="65" t="s">
        <v>92</v>
      </c>
      <c r="B38" s="65"/>
      <c r="C38" s="27" t="s">
        <v>67</v>
      </c>
    </row>
    <row r="39" spans="1:3">
      <c r="A39" s="65" t="s">
        <v>93</v>
      </c>
      <c r="B39" s="65"/>
      <c r="C39" s="27" t="s">
        <v>67</v>
      </c>
    </row>
    <row r="40" spans="1:3">
      <c r="A40" s="65" t="s">
        <v>94</v>
      </c>
      <c r="B40" s="65"/>
      <c r="C40" s="27" t="s">
        <v>67</v>
      </c>
    </row>
    <row r="41" spans="1:3">
      <c r="A41" s="65" t="s">
        <v>95</v>
      </c>
      <c r="B41" s="65"/>
      <c r="C41" s="27" t="s">
        <v>67</v>
      </c>
    </row>
    <row r="42" spans="1:3">
      <c r="A42" s="65" t="s">
        <v>96</v>
      </c>
      <c r="B42" s="65"/>
      <c r="C42" s="27" t="s">
        <v>67</v>
      </c>
    </row>
    <row r="43" spans="1:3">
      <c r="A43" s="65" t="s">
        <v>97</v>
      </c>
      <c r="B43" s="65"/>
      <c r="C43" s="27" t="s">
        <v>67</v>
      </c>
    </row>
    <row r="44" spans="1:3">
      <c r="A44" s="65" t="s">
        <v>98</v>
      </c>
      <c r="B44" s="65"/>
      <c r="C44" s="27" t="s">
        <v>67</v>
      </c>
    </row>
    <row r="45" spans="1:3">
      <c r="A45" s="65" t="s">
        <v>99</v>
      </c>
      <c r="B45" s="65"/>
      <c r="C45" s="27" t="s">
        <v>67</v>
      </c>
    </row>
    <row r="46" spans="1:3">
      <c r="A46" s="65" t="s">
        <v>100</v>
      </c>
      <c r="B46" s="65"/>
      <c r="C46" s="27" t="s">
        <v>67</v>
      </c>
    </row>
    <row r="47" spans="1:3">
      <c r="A47" s="65" t="s">
        <v>101</v>
      </c>
      <c r="B47" s="65"/>
      <c r="C47" s="27" t="s">
        <v>67</v>
      </c>
    </row>
    <row r="48" spans="1:3">
      <c r="A48" s="65" t="s">
        <v>102</v>
      </c>
      <c r="B48" s="65"/>
      <c r="C48" s="27" t="s">
        <v>67</v>
      </c>
    </row>
    <row r="49" spans="1:3">
      <c r="A49" s="65" t="s">
        <v>103</v>
      </c>
      <c r="B49" s="65"/>
      <c r="C49" s="27" t="s">
        <v>67</v>
      </c>
    </row>
    <row r="50" spans="1:3">
      <c r="A50" s="65" t="s">
        <v>104</v>
      </c>
      <c r="B50" s="65"/>
      <c r="C50" s="27" t="s">
        <v>67</v>
      </c>
    </row>
    <row r="51" spans="1:3">
      <c r="A51" s="65" t="s">
        <v>105</v>
      </c>
      <c r="B51" s="65"/>
      <c r="C51" s="27" t="s">
        <v>67</v>
      </c>
    </row>
    <row r="52" spans="1:3">
      <c r="A52" s="65" t="s">
        <v>106</v>
      </c>
      <c r="B52" s="65"/>
      <c r="C52" s="27" t="s">
        <v>67</v>
      </c>
    </row>
  </sheetData>
  <mergeCells count="47">
    <mergeCell ref="B14:C14"/>
    <mergeCell ref="A1:C1"/>
    <mergeCell ref="B8:C8"/>
    <mergeCell ref="B9:C9"/>
    <mergeCell ref="B12:C12"/>
    <mergeCell ref="B13:C13"/>
    <mergeCell ref="B2:C2"/>
    <mergeCell ref="B3:C3"/>
    <mergeCell ref="B4:C4"/>
    <mergeCell ref="B5:C5"/>
    <mergeCell ref="B6:C6"/>
    <mergeCell ref="B7:C7"/>
    <mergeCell ref="B11:C11"/>
    <mergeCell ref="B15:C15"/>
    <mergeCell ref="A16:A20"/>
    <mergeCell ref="B16:C16"/>
    <mergeCell ref="B21:C21"/>
    <mergeCell ref="B22:C22"/>
    <mergeCell ref="A35:B35"/>
    <mergeCell ref="B23:C23"/>
    <mergeCell ref="B24:C24"/>
    <mergeCell ref="B25:C25"/>
    <mergeCell ref="B26:C26"/>
    <mergeCell ref="A27:C27"/>
    <mergeCell ref="A49:B49"/>
    <mergeCell ref="A50:B50"/>
    <mergeCell ref="A51:B51"/>
    <mergeCell ref="A52:B52"/>
    <mergeCell ref="A28:B28"/>
    <mergeCell ref="A29:B29"/>
    <mergeCell ref="A41:B41"/>
    <mergeCell ref="A36:C36"/>
    <mergeCell ref="A37:B37"/>
    <mergeCell ref="A38:B38"/>
    <mergeCell ref="A39:B39"/>
    <mergeCell ref="A40:B40"/>
    <mergeCell ref="A30:B30"/>
    <mergeCell ref="A31:B31"/>
    <mergeCell ref="A32:B32"/>
    <mergeCell ref="A33:B3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topLeftCell="A27"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c r="A1" s="76" t="s">
        <v>107</v>
      </c>
      <c r="B1" s="76"/>
      <c r="C1" s="76"/>
    </row>
    <row r="2" spans="1:6">
      <c r="A2" s="17" t="s">
        <v>44</v>
      </c>
      <c r="B2" s="96" t="str">
        <f>'GENERALES NOTA 321'!B2:C2</f>
        <v>SINIESTRO 72054901 - APLICATIVO 214557</v>
      </c>
      <c r="C2" s="97"/>
    </row>
    <row r="3" spans="1:6">
      <c r="A3" s="18" t="s">
        <v>108</v>
      </c>
      <c r="B3" s="81" t="str">
        <f>'GENERALES NOTA 321'!B3:C3</f>
        <v xml:space="preserve">11001310300220190026300 </v>
      </c>
      <c r="C3" s="81"/>
    </row>
    <row r="4" spans="1:6">
      <c r="A4" s="18" t="s">
        <v>109</v>
      </c>
      <c r="B4" s="81" t="str">
        <f>'GENERALES NOTA 321'!B4:C4</f>
        <v>JUZGADO SEGUNDO (2°) CIVIL DEL CIRCUITO DE BOGOTÁ</v>
      </c>
      <c r="C4" s="81"/>
    </row>
    <row r="5" spans="1:6">
      <c r="A5" s="18" t="s">
        <v>110</v>
      </c>
      <c r="B5" s="81" t="str">
        <f>'GENERALES NOTA 321'!B5:C5</f>
        <v xml:space="preserve">HOSPITAL UNIVERSITARIO SAN IGNACIO
CINDY ANDREA DÍAZ BECERRA
JOSÉ FERNANDO PARRA CÓRDOBA
FAMISANAR EPS. </v>
      </c>
      <c r="C5" s="81"/>
    </row>
    <row r="6" spans="1:6" ht="14.45" customHeight="1">
      <c r="A6" s="18" t="s">
        <v>111</v>
      </c>
      <c r="B6" s="81" t="str">
        <f>'GENERALES NOTA 321'!B6:C6</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81"/>
    </row>
    <row r="7" spans="1:6">
      <c r="A7" s="18" t="s">
        <v>112</v>
      </c>
      <c r="B7" s="81" t="str">
        <f>'GENERALES NOTA 321'!B7:C7</f>
        <v>LLAMADA EN GARANTIA</v>
      </c>
      <c r="C7" s="81"/>
    </row>
    <row r="8" spans="1:6" ht="30">
      <c r="A8" s="18" t="s">
        <v>113</v>
      </c>
      <c r="B8" s="92">
        <f>'GENERALES NOTA 322'!B15:C15</f>
        <v>2847000000</v>
      </c>
      <c r="C8" s="93"/>
    </row>
    <row r="9" spans="1:6">
      <c r="A9" s="98" t="s">
        <v>114</v>
      </c>
      <c r="B9" s="84" t="s">
        <v>25</v>
      </c>
      <c r="C9" s="85"/>
    </row>
    <row r="10" spans="1:6">
      <c r="A10" s="98"/>
      <c r="B10" s="19" t="s">
        <v>26</v>
      </c>
      <c r="C10" s="16">
        <f>'GENERALES NOTA 322'!C17</f>
        <v>0</v>
      </c>
    </row>
    <row r="11" spans="1:6">
      <c r="A11" s="98"/>
      <c r="B11" s="19" t="s">
        <v>115</v>
      </c>
      <c r="C11" s="16">
        <f>'GENERALES NOTA 322'!C18</f>
        <v>0</v>
      </c>
    </row>
    <row r="12" spans="1:6">
      <c r="A12" s="98"/>
      <c r="B12" s="84"/>
      <c r="C12" s="85"/>
    </row>
    <row r="13" spans="1:6">
      <c r="A13" s="98"/>
      <c r="B13" s="19" t="s">
        <v>29</v>
      </c>
      <c r="C13" s="6">
        <f>(1600*1423500)</f>
        <v>2277600000</v>
      </c>
    </row>
    <row r="14" spans="1:6">
      <c r="A14" s="98"/>
      <c r="B14" s="19" t="s">
        <v>116</v>
      </c>
      <c r="C14" s="38">
        <f>(400*1423500)</f>
        <v>569400000</v>
      </c>
      <c r="E14" t="s">
        <v>117</v>
      </c>
      <c r="F14" s="14">
        <v>0.7</v>
      </c>
    </row>
    <row r="15" spans="1:6">
      <c r="A15" s="20" t="s">
        <v>118</v>
      </c>
      <c r="B15" s="96" t="s">
        <v>119</v>
      </c>
      <c r="C15" s="97"/>
    </row>
    <row r="16" spans="1:6" ht="89.25" customHeight="1">
      <c r="A16" s="18" t="s">
        <v>120</v>
      </c>
      <c r="B16" s="94" t="s">
        <v>121</v>
      </c>
      <c r="C16" s="95"/>
    </row>
    <row r="17" spans="1:3" ht="28.5" customHeight="1">
      <c r="A17" s="11" t="s">
        <v>122</v>
      </c>
      <c r="B17" s="79">
        <f>((C19+C20+C22+C23)-C26)*C25*C27</f>
        <v>325000000</v>
      </c>
      <c r="C17" s="79"/>
    </row>
    <row r="18" spans="1:3">
      <c r="A18" s="20" t="s">
        <v>123</v>
      </c>
      <c r="B18" s="86" t="s">
        <v>25</v>
      </c>
      <c r="C18" s="87"/>
    </row>
    <row r="19" spans="1:3">
      <c r="A19" s="82"/>
      <c r="B19" s="19" t="s">
        <v>26</v>
      </c>
      <c r="C19" s="16">
        <v>0</v>
      </c>
    </row>
    <row r="20" spans="1:3">
      <c r="A20" s="83"/>
      <c r="B20" s="19" t="s">
        <v>115</v>
      </c>
      <c r="C20" s="16">
        <v>0</v>
      </c>
    </row>
    <row r="21" spans="1:3">
      <c r="A21" s="83"/>
      <c r="B21" s="84" t="s">
        <v>28</v>
      </c>
      <c r="C21" s="85"/>
    </row>
    <row r="22" spans="1:3">
      <c r="A22" s="83"/>
      <c r="B22" s="19" t="s">
        <v>29</v>
      </c>
      <c r="C22" s="16">
        <v>330000000</v>
      </c>
    </row>
    <row r="23" spans="1:3" ht="45.75">
      <c r="A23" s="83"/>
      <c r="B23" s="19" t="s">
        <v>124</v>
      </c>
      <c r="C23" s="16">
        <v>50000000</v>
      </c>
    </row>
    <row r="24" spans="1:3">
      <c r="A24" s="83"/>
      <c r="B24" s="84" t="s">
        <v>125</v>
      </c>
      <c r="C24" s="85"/>
    </row>
    <row r="25" spans="1:3">
      <c r="A25" s="21"/>
      <c r="B25" s="19" t="s">
        <v>126</v>
      </c>
      <c r="C25" s="22">
        <v>1</v>
      </c>
    </row>
    <row r="26" spans="1:3">
      <c r="A26" s="23"/>
      <c r="B26" s="19" t="s">
        <v>54</v>
      </c>
      <c r="C26" s="24">
        <v>55000000</v>
      </c>
    </row>
    <row r="27" spans="1:3">
      <c r="A27" s="23"/>
      <c r="B27" s="19" t="s">
        <v>127</v>
      </c>
      <c r="C27" s="22">
        <v>1</v>
      </c>
    </row>
    <row r="28" spans="1:3">
      <c r="A28" s="15" t="s">
        <v>128</v>
      </c>
      <c r="B28" s="79">
        <f>IFERROR(B17*(VLOOKUP(B15,Hoja2!$G$1:$H$6,2,0)),16666)</f>
        <v>16666</v>
      </c>
      <c r="C28" s="79"/>
    </row>
    <row r="29" spans="1:3" ht="103.5" customHeight="1">
      <c r="A29" s="18" t="s">
        <v>129</v>
      </c>
      <c r="B29" s="80" t="s">
        <v>130</v>
      </c>
      <c r="C29" s="81"/>
    </row>
    <row r="30" spans="1:3" ht="132" customHeight="1">
      <c r="A30" s="18" t="s">
        <v>131</v>
      </c>
      <c r="B30" s="88" t="s">
        <v>132</v>
      </c>
      <c r="C30" s="89"/>
    </row>
    <row r="32" spans="1:3">
      <c r="A32" s="23"/>
      <c r="B32" s="23"/>
      <c r="C32" s="23"/>
    </row>
    <row r="33" spans="1:3" ht="26.25">
      <c r="A33" s="90" t="s">
        <v>133</v>
      </c>
      <c r="B33" s="90"/>
      <c r="C33" s="90"/>
    </row>
    <row r="34" spans="1:3">
      <c r="A34" s="91" t="s">
        <v>134</v>
      </c>
      <c r="B34" s="91"/>
      <c r="C34" s="91"/>
    </row>
    <row r="35" spans="1:3">
      <c r="A35" s="29" t="s">
        <v>135</v>
      </c>
      <c r="B35" s="29" t="s">
        <v>136</v>
      </c>
      <c r="C35" s="30" t="s">
        <v>137</v>
      </c>
    </row>
    <row r="36" spans="1:3" ht="27">
      <c r="A36" s="31" t="s">
        <v>138</v>
      </c>
      <c r="B36" s="32" t="s">
        <v>69</v>
      </c>
      <c r="C36" s="31" t="s">
        <v>139</v>
      </c>
    </row>
    <row r="37" spans="1:3" ht="67.5">
      <c r="A37" s="31" t="s">
        <v>140</v>
      </c>
      <c r="B37" s="32" t="s">
        <v>69</v>
      </c>
      <c r="C37" s="31" t="s">
        <v>141</v>
      </c>
    </row>
    <row r="38" spans="1:3" ht="40.5">
      <c r="A38" s="31" t="s">
        <v>142</v>
      </c>
      <c r="B38" s="32" t="s">
        <v>69</v>
      </c>
      <c r="C38" s="31" t="s">
        <v>143</v>
      </c>
    </row>
    <row r="39" spans="1:3" ht="27">
      <c r="A39" s="31" t="s">
        <v>144</v>
      </c>
      <c r="B39" s="32" t="s">
        <v>69</v>
      </c>
      <c r="C39" s="31" t="s">
        <v>145</v>
      </c>
    </row>
    <row r="40" spans="1:3">
      <c r="A40" s="31" t="s">
        <v>146</v>
      </c>
      <c r="B40" s="32" t="s">
        <v>69</v>
      </c>
      <c r="C40" s="33"/>
    </row>
    <row r="41" spans="1:3" ht="27">
      <c r="A41" s="31" t="s">
        <v>147</v>
      </c>
      <c r="B41" s="32" t="s">
        <v>69</v>
      </c>
      <c r="C41" s="31" t="s">
        <v>148</v>
      </c>
    </row>
    <row r="42" spans="1:3" ht="27">
      <c r="A42" s="31" t="s">
        <v>149</v>
      </c>
      <c r="B42" s="32" t="s">
        <v>69</v>
      </c>
      <c r="C42" s="31" t="s">
        <v>150</v>
      </c>
    </row>
    <row r="43" spans="1:3">
      <c r="A43" s="31" t="s">
        <v>151</v>
      </c>
      <c r="B43" s="32" t="s">
        <v>69</v>
      </c>
      <c r="C43" s="33" t="s">
        <v>152</v>
      </c>
    </row>
    <row r="44" spans="1:3" ht="27">
      <c r="A44" s="31" t="s">
        <v>153</v>
      </c>
      <c r="B44" s="32" t="s">
        <v>69</v>
      </c>
      <c r="C44" s="33" t="s">
        <v>154</v>
      </c>
    </row>
    <row r="45" spans="1:3" ht="27">
      <c r="A45" s="31" t="s">
        <v>155</v>
      </c>
      <c r="B45" s="32" t="s">
        <v>69</v>
      </c>
      <c r="C45" s="33" t="s">
        <v>156</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defaultColWidth="0" defaultRowHeight="15"/>
  <cols>
    <col min="1" max="1" width="62.28515625" customWidth="1"/>
    <col min="2" max="3" width="69.28515625" customWidth="1"/>
    <col min="4" max="16384" width="10.85546875" hidden="1"/>
  </cols>
  <sheetData>
    <row r="1" spans="1:3" ht="26.25">
      <c r="A1" s="76" t="s">
        <v>157</v>
      </c>
      <c r="B1" s="76"/>
      <c r="C1" s="76"/>
    </row>
    <row r="2" spans="1:3" ht="17.100000000000001" customHeight="1">
      <c r="A2" s="28" t="s">
        <v>44</v>
      </c>
      <c r="B2" s="99" t="str">
        <f>'GENERALES NOTA 321'!B2:C2</f>
        <v>SINIESTRO 72054901 - APLICATIVO 214557</v>
      </c>
      <c r="C2" s="100"/>
    </row>
    <row r="3" spans="1:3" ht="15.95" customHeight="1">
      <c r="A3" s="5" t="s">
        <v>1</v>
      </c>
      <c r="B3" s="46" t="str">
        <f>'GENERALES NOTA 322'!B2:C2</f>
        <v xml:space="preserve">11001310300220190026300 </v>
      </c>
      <c r="C3" s="46"/>
    </row>
    <row r="4" spans="1:3">
      <c r="A4" s="5" t="s">
        <v>3</v>
      </c>
      <c r="B4" s="46" t="str">
        <f>'GENERALES NOTA 322'!B3:C3</f>
        <v>JUZGADO SEGUNDO (2°) CIVIL DEL CIRCUITO DE BOGOTÁ</v>
      </c>
      <c r="C4" s="46"/>
    </row>
    <row r="5" spans="1:3" ht="29.1" customHeight="1">
      <c r="A5" s="5" t="s">
        <v>5</v>
      </c>
      <c r="B5" s="46" t="str">
        <f>'GENERALES NOTA 322'!B4:C4</f>
        <v xml:space="preserve">HOSPITAL UNIVERSITARIO SAN IGNACIO
CINDY ANDREA DÍAZ BECERRA
JOSÉ FERNANDO PARRA CÓRDOBA
FAMISANAR EPS. </v>
      </c>
      <c r="C5" s="46"/>
    </row>
    <row r="6" spans="1:3">
      <c r="A6" s="5" t="s">
        <v>7</v>
      </c>
      <c r="B6" s="46"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6"/>
    </row>
    <row r="7" spans="1:3" ht="43.5" customHeight="1">
      <c r="A7" s="5" t="s">
        <v>9</v>
      </c>
      <c r="B7" s="46" t="str">
        <f>'GENERALES NOTA 322'!B6:C6</f>
        <v>LLAMADA EN GARANTIA</v>
      </c>
      <c r="C7" s="46"/>
    </row>
    <row r="8" spans="1:3">
      <c r="A8" s="5" t="s">
        <v>158</v>
      </c>
      <c r="B8" s="46" t="s">
        <v>119</v>
      </c>
      <c r="C8" s="46"/>
    </row>
    <row r="9" spans="1:3">
      <c r="A9" s="12" t="s">
        <v>123</v>
      </c>
      <c r="B9" s="101"/>
      <c r="C9" s="101"/>
    </row>
    <row r="10" spans="1:3">
      <c r="A10" s="12" t="s">
        <v>159</v>
      </c>
      <c r="B10" s="46"/>
      <c r="C10" s="46"/>
    </row>
    <row r="11" spans="1:3">
      <c r="A11" s="12" t="s">
        <v>160</v>
      </c>
      <c r="B11" s="102"/>
      <c r="C11" s="103"/>
    </row>
    <row r="12" spans="1:3" ht="30">
      <c r="A12" s="5" t="s">
        <v>161</v>
      </c>
      <c r="B12" s="46"/>
      <c r="C12" s="46"/>
    </row>
    <row r="13" spans="1:3" ht="30">
      <c r="A13" s="5" t="s">
        <v>162</v>
      </c>
      <c r="B13" s="46"/>
      <c r="C13" s="46"/>
    </row>
    <row r="14" spans="1:3">
      <c r="A14" s="5" t="s">
        <v>163</v>
      </c>
      <c r="B14" s="99"/>
      <c r="C14" s="100"/>
    </row>
    <row r="15" spans="1:3">
      <c r="A15" s="12" t="s">
        <v>164</v>
      </c>
      <c r="B15" s="46"/>
      <c r="C15" s="46"/>
    </row>
    <row r="16" spans="1:3" ht="100.5" customHeight="1">
      <c r="A16" s="9" t="s">
        <v>165</v>
      </c>
      <c r="B16" s="103"/>
      <c r="C16" s="103"/>
    </row>
    <row r="17" ht="36.6" customHeight="1"/>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18.75">
      <c r="A1" s="104" t="s">
        <v>166</v>
      </c>
      <c r="B1" s="104"/>
      <c r="C1" s="104"/>
    </row>
    <row r="2" spans="1:3">
      <c r="A2" s="28" t="s">
        <v>44</v>
      </c>
      <c r="B2" s="99" t="str">
        <f>'GENERALES NOTA 321'!B2:C2</f>
        <v>SINIESTRO 72054901 - APLICATIVO 214557</v>
      </c>
      <c r="C2" s="100"/>
    </row>
    <row r="3" spans="1:3" ht="23.45" customHeight="1">
      <c r="A3" s="5" t="s">
        <v>108</v>
      </c>
      <c r="B3" s="46" t="str">
        <f>'GENERALES NOTA 322'!B2:C2</f>
        <v xml:space="preserve">11001310300220190026300 </v>
      </c>
      <c r="C3" s="46"/>
    </row>
    <row r="4" spans="1:3">
      <c r="A4" s="5" t="s">
        <v>109</v>
      </c>
      <c r="B4" s="46" t="str">
        <f>'GENERALES NOTA 322'!B3:C3</f>
        <v>JUZGADO SEGUNDO (2°) CIVIL DEL CIRCUITO DE BOGOTÁ</v>
      </c>
      <c r="C4" s="46"/>
    </row>
    <row r="5" spans="1:3">
      <c r="A5" s="5" t="s">
        <v>110</v>
      </c>
      <c r="B5" s="46" t="str">
        <f>'GENERALES NOTA 322'!B4:C4</f>
        <v xml:space="preserve">HOSPITAL UNIVERSITARIO SAN IGNACIO
CINDY ANDREA DÍAZ BECERRA
JOSÉ FERNANDO PARRA CÓRDOBA
FAMISANAR EPS. </v>
      </c>
      <c r="C5" s="46"/>
    </row>
    <row r="6" spans="1:3">
      <c r="A6" s="5" t="s">
        <v>111</v>
      </c>
      <c r="B6" s="46"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6"/>
    </row>
    <row r="7" spans="1:3">
      <c r="A7" s="5" t="s">
        <v>112</v>
      </c>
      <c r="B7" s="46" t="str">
        <f>'GENERALES NOTA 322'!B6:C6</f>
        <v>LLAMADA EN GARANTIA</v>
      </c>
      <c r="C7" s="46"/>
    </row>
    <row r="8" spans="1:3">
      <c r="A8" s="5" t="s">
        <v>158</v>
      </c>
      <c r="B8" s="46" t="str">
        <f>'GENERALES NOTA 325'!B8:C8</f>
        <v>REMOTO</v>
      </c>
      <c r="C8" s="46"/>
    </row>
    <row r="9" spans="1:3">
      <c r="A9" s="12" t="s">
        <v>123</v>
      </c>
      <c r="B9" s="105">
        <f>'GENERALES  NOTA 324 -478'!B17:C17</f>
        <v>325000000</v>
      </c>
      <c r="C9" s="105"/>
    </row>
    <row r="10" spans="1:3">
      <c r="A10" s="5" t="s">
        <v>167</v>
      </c>
      <c r="B10" s="106"/>
      <c r="C10" s="106"/>
    </row>
    <row r="11" spans="1:3" ht="41.1" customHeight="1">
      <c r="A11" s="5" t="s">
        <v>168</v>
      </c>
      <c r="B11" s="46"/>
      <c r="C11" s="46"/>
    </row>
    <row r="12" spans="1:3" ht="18.75" customHeight="1">
      <c r="A12" s="5" t="s">
        <v>169</v>
      </c>
      <c r="B12" s="107"/>
      <c r="C12" s="107"/>
    </row>
    <row r="13" spans="1:3">
      <c r="A13" s="5" t="s">
        <v>170</v>
      </c>
      <c r="B13" s="46"/>
      <c r="C13" s="46"/>
    </row>
    <row r="19" spans="4:8">
      <c r="D19" t="str">
        <f t="shared" ref="D19:H19" si="0">UPPER(D17)</f>
        <v/>
      </c>
      <c r="E19" t="str">
        <f t="shared" si="0"/>
        <v/>
      </c>
      <c r="F19" t="str">
        <f t="shared" si="0"/>
        <v/>
      </c>
      <c r="G19" t="str">
        <f t="shared" si="0"/>
        <v/>
      </c>
      <c r="H19" t="str">
        <f t="shared" si="0"/>
        <v/>
      </c>
    </row>
    <row r="20" spans="4:8">
      <c r="D20" t="str">
        <f t="shared" ref="D20:H20" si="1">UPPER(D18)</f>
        <v/>
      </c>
      <c r="E20" t="str">
        <f t="shared" si="1"/>
        <v/>
      </c>
      <c r="F20" t="str">
        <f t="shared" si="1"/>
        <v/>
      </c>
      <c r="G20" t="str">
        <f t="shared" si="1"/>
        <v/>
      </c>
      <c r="H20" t="str">
        <f t="shared" si="1"/>
        <v/>
      </c>
    </row>
    <row r="21" spans="4:8">
      <c r="D21" t="str">
        <f t="shared" ref="D21:H21" si="2">UPPER(D19)</f>
        <v/>
      </c>
      <c r="E21" t="str">
        <f t="shared" si="2"/>
        <v/>
      </c>
      <c r="F21" t="str">
        <f t="shared" si="2"/>
        <v/>
      </c>
      <c r="G21" t="str">
        <f t="shared" si="2"/>
        <v/>
      </c>
      <c r="H21" t="str">
        <f t="shared" si="2"/>
        <v/>
      </c>
    </row>
    <row r="22" spans="4:8">
      <c r="D22" t="str">
        <f>UPPER(D20)</f>
        <v/>
      </c>
      <c r="E22" t="str">
        <f t="shared" ref="E22:H22" si="3">UPPER(E20)</f>
        <v/>
      </c>
      <c r="F22" t="str">
        <f t="shared" si="3"/>
        <v/>
      </c>
      <c r="G22" t="str">
        <f t="shared" si="3"/>
        <v/>
      </c>
      <c r="H22" t="str">
        <f t="shared" si="3"/>
        <v/>
      </c>
    </row>
    <row r="23" spans="4:8">
      <c r="D23" t="str">
        <f t="shared" ref="D23:H23" si="4">UPPER(D21)</f>
        <v/>
      </c>
      <c r="E23" t="str">
        <f t="shared" si="4"/>
        <v/>
      </c>
      <c r="F23" t="str">
        <f t="shared" si="4"/>
        <v/>
      </c>
      <c r="G23" t="str">
        <f t="shared" si="4"/>
        <v/>
      </c>
      <c r="H23" t="str">
        <f t="shared" si="4"/>
        <v/>
      </c>
    </row>
    <row r="24" spans="4:8">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defaultColWidth="0" defaultRowHeight="15"/>
  <cols>
    <col min="1" max="1" width="72.85546875" customWidth="1"/>
    <col min="2" max="2" width="39.85546875" customWidth="1"/>
    <col min="3" max="3" width="96.28515625" customWidth="1"/>
    <col min="4" max="16384" width="11.42578125" hidden="1"/>
  </cols>
  <sheetData>
    <row r="1" spans="1:3" ht="18.75">
      <c r="A1" s="104" t="s">
        <v>171</v>
      </c>
      <c r="B1" s="104"/>
      <c r="C1" s="104"/>
    </row>
    <row r="2" spans="1:3" ht="14.1" customHeight="1">
      <c r="A2" s="10" t="s">
        <v>44</v>
      </c>
      <c r="B2" s="99" t="str">
        <f>'GENERALES NOTA 321'!B2:C2</f>
        <v>SINIESTRO 72054901 - APLICATIVO 214557</v>
      </c>
      <c r="C2" s="100"/>
    </row>
    <row r="3" spans="1:3">
      <c r="A3" s="5" t="s">
        <v>108</v>
      </c>
      <c r="B3" s="46" t="str">
        <f>'GENERALES NOTA 322'!B2:C2</f>
        <v xml:space="preserve">11001310300220190026300 </v>
      </c>
      <c r="C3" s="46"/>
    </row>
    <row r="4" spans="1:3">
      <c r="A4" s="5" t="s">
        <v>109</v>
      </c>
      <c r="B4" s="46" t="str">
        <f>'GENERALES NOTA 322'!B3:C3</f>
        <v>JUZGADO SEGUNDO (2°) CIVIL DEL CIRCUITO DE BOGOTÁ</v>
      </c>
      <c r="C4" s="46"/>
    </row>
    <row r="5" spans="1:3">
      <c r="A5" s="5" t="s">
        <v>110</v>
      </c>
      <c r="B5" s="46" t="str">
        <f>'GENERALES NOTA 322'!B4:C4</f>
        <v xml:space="preserve">HOSPITAL UNIVERSITARIO SAN IGNACIO
CINDY ANDREA DÍAZ BECERRA
JOSÉ FERNANDO PARRA CÓRDOBA
FAMISANAR EPS. </v>
      </c>
      <c r="C5" s="46"/>
    </row>
    <row r="6" spans="1:3">
      <c r="A6" s="5" t="s">
        <v>111</v>
      </c>
      <c r="B6" s="46" t="str">
        <f>'GENERALES NOTA 322'!B5:C5</f>
        <v xml:space="preserve">HÉCTOR LIZARAZO JIMÉNEZ (COMPAÑERO PERMANENTE)
HÉCTOR ANDRÉS MORALES LIZARAZO (NIETO)
HÉCTOR JAVIER LIZARAZO JIMÉNEZ (HIJO) 29/12/1982
ISABELLA MORALES VILLARRAGA (BISNIETA)
LUZ DARY LIZARAZO JIMÉNEZ (HIJA) 18/12/1973
LUZ YASMÍN LIZARAZO JIMÉNEZ (HIJA) 05/11/1972
PAULA VALENTINA LIZARAZO GARCÍA (NIETA)
SAMUEL ENRIQUE CÁRDENAS LIZARAZO (NIETO) </v>
      </c>
      <c r="C6" s="46"/>
    </row>
    <row r="7" spans="1:3">
      <c r="A7" s="5" t="s">
        <v>112</v>
      </c>
      <c r="B7" s="46" t="str">
        <f>'GENERALES NOTA 322'!B6:C6</f>
        <v>LLAMADA EN GARANTIA</v>
      </c>
      <c r="C7" s="46"/>
    </row>
    <row r="8" spans="1:3">
      <c r="A8" s="5" t="s">
        <v>172</v>
      </c>
      <c r="B8" s="46" t="str">
        <f>'GENERALES NOTA 325'!B8:C8</f>
        <v>REMOTO</v>
      </c>
      <c r="C8" s="46"/>
    </row>
    <row r="9" spans="1:3" ht="24" customHeight="1">
      <c r="A9" s="5" t="s">
        <v>173</v>
      </c>
      <c r="B9" s="46"/>
      <c r="C9" s="46"/>
    </row>
    <row r="10" spans="1:3" ht="88.5" customHeight="1">
      <c r="A10" s="5" t="s">
        <v>174</v>
      </c>
      <c r="B10" s="46"/>
      <c r="C10" s="46"/>
    </row>
    <row r="11" spans="1:3" ht="43.5" customHeight="1">
      <c r="A11" s="109"/>
      <c r="B11" s="109"/>
      <c r="C11" s="109"/>
    </row>
    <row r="12" spans="1:3" hidden="1">
      <c r="A12" s="110"/>
      <c r="B12" s="110"/>
      <c r="C12" s="110"/>
    </row>
    <row r="13" spans="1:3" ht="18.75">
      <c r="A13" s="104" t="s">
        <v>175</v>
      </c>
      <c r="B13" s="104"/>
      <c r="C13" s="104"/>
    </row>
    <row r="14" spans="1:3">
      <c r="A14" s="20" t="s">
        <v>118</v>
      </c>
      <c r="B14" s="96" t="s">
        <v>119</v>
      </c>
      <c r="C14" s="97"/>
    </row>
    <row r="15" spans="1:3" ht="30">
      <c r="A15" s="18" t="s">
        <v>120</v>
      </c>
      <c r="B15" s="94"/>
      <c r="C15" s="95"/>
    </row>
    <row r="16" spans="1:3" ht="45">
      <c r="A16" s="11" t="s">
        <v>122</v>
      </c>
      <c r="B16" s="79">
        <f>((C18+C19+C21+C22)-C25)*C24*C26</f>
        <v>100000000</v>
      </c>
      <c r="C16" s="79"/>
    </row>
    <row r="17" spans="1:3">
      <c r="A17" s="20" t="s">
        <v>123</v>
      </c>
      <c r="B17" s="86" t="s">
        <v>25</v>
      </c>
      <c r="C17" s="87"/>
    </row>
    <row r="18" spans="1:3">
      <c r="A18" s="82"/>
      <c r="B18" s="19" t="s">
        <v>26</v>
      </c>
      <c r="C18" s="16">
        <v>100000000</v>
      </c>
    </row>
    <row r="19" spans="1:3">
      <c r="A19" s="83"/>
      <c r="B19" s="19" t="s">
        <v>115</v>
      </c>
      <c r="C19" s="16">
        <v>0</v>
      </c>
    </row>
    <row r="20" spans="1:3">
      <c r="A20" s="83"/>
      <c r="B20" s="84" t="s">
        <v>28</v>
      </c>
      <c r="C20" s="85"/>
    </row>
    <row r="21" spans="1:3">
      <c r="A21" s="83"/>
      <c r="B21" s="19" t="s">
        <v>29</v>
      </c>
      <c r="C21" s="16">
        <v>0</v>
      </c>
    </row>
    <row r="22" spans="1:3" ht="30">
      <c r="A22" s="83"/>
      <c r="B22" s="19" t="s">
        <v>124</v>
      </c>
      <c r="C22" s="16">
        <v>0</v>
      </c>
    </row>
    <row r="23" spans="1:3">
      <c r="A23" s="83"/>
      <c r="B23" s="84" t="s">
        <v>125</v>
      </c>
      <c r="C23" s="85"/>
    </row>
    <row r="24" spans="1:3">
      <c r="A24" s="21"/>
      <c r="B24" s="19" t="s">
        <v>126</v>
      </c>
      <c r="C24" s="22">
        <v>1</v>
      </c>
    </row>
    <row r="25" spans="1:3">
      <c r="A25" s="23"/>
      <c r="B25" s="19" t="s">
        <v>54</v>
      </c>
      <c r="C25" s="24">
        <v>0</v>
      </c>
    </row>
    <row r="26" spans="1:3">
      <c r="A26" s="23"/>
      <c r="B26" s="34" t="s">
        <v>127</v>
      </c>
      <c r="C26" s="35">
        <v>1</v>
      </c>
    </row>
    <row r="27" spans="1:3">
      <c r="A27" s="36" t="s">
        <v>128</v>
      </c>
      <c r="B27" s="108">
        <f>IFERROR(B16*(VLOOKUP(B14,Hoja2!$G$1:$H$6,2,0)),16666)</f>
        <v>16666</v>
      </c>
      <c r="C27" s="108"/>
    </row>
    <row r="28" spans="1:3" ht="95.25" customHeight="1">
      <c r="A28" s="37" t="s">
        <v>176</v>
      </c>
      <c r="B28" s="49"/>
      <c r="C28" s="49"/>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177</v>
      </c>
    </row>
    <row r="2" spans="1:1">
      <c r="A2" t="s">
        <v>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defaultColWidth="11.42578125" defaultRowHeight="15"/>
  <cols>
    <col min="4" max="4" width="20.140625" bestFit="1" customWidth="1"/>
    <col min="5" max="5" width="42.85546875" bestFit="1" customWidth="1"/>
    <col min="7" max="7" width="33.28515625" customWidth="1"/>
    <col min="14" max="14" width="20.7109375" customWidth="1"/>
  </cols>
  <sheetData>
    <row r="1" spans="1:14">
      <c r="A1" s="8" t="s">
        <v>56</v>
      </c>
      <c r="B1" t="s">
        <v>61</v>
      </c>
      <c r="C1" s="8" t="s">
        <v>63</v>
      </c>
      <c r="D1" s="8" t="s">
        <v>70</v>
      </c>
      <c r="E1" s="3" t="s">
        <v>71</v>
      </c>
      <c r="F1" s="2" t="s">
        <v>117</v>
      </c>
      <c r="G1" s="2" t="s">
        <v>178</v>
      </c>
      <c r="H1" s="4">
        <v>0.7</v>
      </c>
      <c r="I1" t="s">
        <v>179</v>
      </c>
      <c r="J1" t="s">
        <v>180</v>
      </c>
      <c r="L1" t="s">
        <v>10</v>
      </c>
      <c r="N1" s="2" t="s">
        <v>181</v>
      </c>
    </row>
    <row r="2" spans="1:14">
      <c r="A2" t="s">
        <v>182</v>
      </c>
      <c r="B2" t="s">
        <v>69</v>
      </c>
      <c r="C2" t="s">
        <v>183</v>
      </c>
      <c r="D2" s="2" t="s">
        <v>184</v>
      </c>
      <c r="E2" s="1" t="s">
        <v>185</v>
      </c>
      <c r="F2" s="2" t="s">
        <v>119</v>
      </c>
      <c r="G2" s="2" t="s">
        <v>186</v>
      </c>
      <c r="H2" s="4">
        <v>0.25</v>
      </c>
      <c r="I2" t="s">
        <v>187</v>
      </c>
      <c r="J2" t="s">
        <v>188</v>
      </c>
      <c r="L2" t="s">
        <v>189</v>
      </c>
      <c r="N2" s="2" t="s">
        <v>190</v>
      </c>
    </row>
    <row r="3" spans="1:14">
      <c r="A3" t="s">
        <v>57</v>
      </c>
      <c r="C3" t="s">
        <v>191</v>
      </c>
      <c r="D3" s="2" t="s">
        <v>192</v>
      </c>
      <c r="E3" s="1" t="s">
        <v>193</v>
      </c>
      <c r="F3" s="2" t="s">
        <v>194</v>
      </c>
      <c r="G3" s="2" t="s">
        <v>195</v>
      </c>
      <c r="H3" s="4">
        <v>0.55000000000000004</v>
      </c>
      <c r="I3" t="s">
        <v>196</v>
      </c>
      <c r="J3" t="s">
        <v>197</v>
      </c>
      <c r="N3" s="2" t="s">
        <v>119</v>
      </c>
    </row>
    <row r="4" spans="1:14">
      <c r="A4" t="s">
        <v>198</v>
      </c>
      <c r="C4" t="s">
        <v>64</v>
      </c>
      <c r="E4" s="1" t="s">
        <v>199</v>
      </c>
      <c r="G4" s="2" t="s">
        <v>200</v>
      </c>
      <c r="H4" s="4">
        <v>0.15</v>
      </c>
      <c r="I4" t="s">
        <v>201</v>
      </c>
      <c r="J4" t="s">
        <v>202</v>
      </c>
      <c r="N4" s="2"/>
    </row>
    <row r="5" spans="1:14">
      <c r="A5" t="s">
        <v>203</v>
      </c>
      <c r="E5" s="1" t="s">
        <v>204</v>
      </c>
      <c r="G5" s="2" t="s">
        <v>205</v>
      </c>
      <c r="H5" s="4">
        <v>0.7</v>
      </c>
      <c r="I5" t="s">
        <v>206</v>
      </c>
      <c r="J5" t="s">
        <v>207</v>
      </c>
      <c r="N5" s="2"/>
    </row>
    <row r="6" spans="1:14">
      <c r="E6" s="1" t="s">
        <v>208</v>
      </c>
      <c r="G6" s="2" t="s">
        <v>209</v>
      </c>
      <c r="H6" s="4">
        <v>0.3</v>
      </c>
      <c r="J6" t="s">
        <v>210</v>
      </c>
      <c r="N6" s="2"/>
    </row>
    <row r="7" spans="1:14">
      <c r="E7" s="1" t="s">
        <v>211</v>
      </c>
      <c r="G7" s="2" t="s">
        <v>119</v>
      </c>
      <c r="N7" s="2" t="s">
        <v>119</v>
      </c>
    </row>
    <row r="8" spans="1:14">
      <c r="E8" s="1" t="s">
        <v>72</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89E017-DF9E-4D7A-9036-DAED46F48CF9}"/>
</file>

<file path=customXml/itemProps2.xml><?xml version="1.0" encoding="utf-8"?>
<ds:datastoreItem xmlns:ds="http://schemas.openxmlformats.org/officeDocument/2006/customXml" ds:itemID="{A6FDF152-C196-4040-AB51-46B29C1B6839}"/>
</file>

<file path=customXml/itemProps3.xml><?xml version="1.0" encoding="utf-8"?>
<ds:datastoreItem xmlns:ds="http://schemas.openxmlformats.org/officeDocument/2006/customXml" ds:itemID="{23053764-0AEE-4C5F-8731-D8855A804D4F}"/>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2025-03-19T00:34:26Z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y fmtid="{D5CDD505-2E9C-101B-9397-08002B2CF9AE}" pid="32" name="MSIP_Label_defa4170-0d19-0005-0004-bc88714345d2_Enabled">
    <vt:lpwstr>true</vt:lpwstr>
  </property>
  <property fmtid="{D5CDD505-2E9C-101B-9397-08002B2CF9AE}" pid="33" name="MSIP_Label_defa4170-0d19-0005-0004-bc88714345d2_SetDate">
    <vt:lpwstr>2025-03-10T20:16:04Z</vt:lpwstr>
  </property>
  <property fmtid="{D5CDD505-2E9C-101B-9397-08002B2CF9AE}" pid="34" name="MSIP_Label_defa4170-0d19-0005-0004-bc88714345d2_Method">
    <vt:lpwstr>Standard</vt:lpwstr>
  </property>
  <property fmtid="{D5CDD505-2E9C-101B-9397-08002B2CF9AE}" pid="35" name="MSIP_Label_defa4170-0d19-0005-0004-bc88714345d2_Name">
    <vt:lpwstr>defa4170-0d19-0005-0004-bc88714345d2</vt:lpwstr>
  </property>
  <property fmtid="{D5CDD505-2E9C-101B-9397-08002B2CF9AE}" pid="36" name="MSIP_Label_defa4170-0d19-0005-0004-bc88714345d2_SiteId">
    <vt:lpwstr>3bfb38a9-80c7-46ae-96ba-0ba74714d0ce</vt:lpwstr>
  </property>
  <property fmtid="{D5CDD505-2E9C-101B-9397-08002B2CF9AE}" pid="37" name="MSIP_Label_defa4170-0d19-0005-0004-bc88714345d2_ActionId">
    <vt:lpwstr>92e34963-ec2d-4d6a-b90a-c5d0601e09b9</vt:lpwstr>
  </property>
  <property fmtid="{D5CDD505-2E9C-101B-9397-08002B2CF9AE}" pid="38" name="MSIP_Label_defa4170-0d19-0005-0004-bc88714345d2_ContentBits">
    <vt:lpwstr>0</vt:lpwstr>
  </property>
  <property fmtid="{D5CDD505-2E9C-101B-9397-08002B2CF9AE}" pid="39" name="MSIP_Label_defa4170-0d19-0005-0004-bc88714345d2_Tag">
    <vt:lpwstr>10, 3, 0, 1</vt:lpwstr>
  </property>
</Properties>
</file>