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LLAMAS - ABOGADOS/LUZ ENEIDA MINA MOSQUERA/"/>
    </mc:Choice>
  </mc:AlternateContent>
  <xr:revisionPtr revIDLastSave="2" documentId="14_{C45549B6-2D5A-4254-85D7-A3D39624141A}" xr6:coauthVersionLast="47" xr6:coauthVersionMax="47" xr10:uidLastSave="{1B3735F7-DC7F-43EE-9980-E667444A56BD}"/>
  <bookViews>
    <workbookView xWindow="-120" yWindow="-120" windowWidth="24240" windowHeight="131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11" l="1"/>
  <c r="B6" i="11"/>
  <c r="B17" i="11"/>
  <c r="B28" i="11" s="1"/>
  <c r="C11" i="11"/>
  <c r="C10" i="11"/>
  <c r="B7" i="10"/>
  <c r="B7" i="14"/>
  <c r="B6" i="14"/>
  <c r="B5" i="14"/>
  <c r="B4" i="14"/>
  <c r="B3" i="14"/>
  <c r="B2" i="14"/>
  <c r="B4" i="11"/>
  <c r="B5" i="11"/>
  <c r="B7" i="11"/>
  <c r="B8" i="11"/>
  <c r="B4" i="10"/>
  <c r="B5" i="10"/>
  <c r="B6" i="10"/>
  <c r="B3" i="10"/>
</calcChain>
</file>

<file path=xl/sharedStrings.xml><?xml version="1.0" encoding="utf-8"?>
<sst xmlns="http://schemas.openxmlformats.org/spreadsheetml/2006/main" count="194" uniqueCount="152">
  <si>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</si>
  <si>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</si>
  <si>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</si>
  <si>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</si>
  <si>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</si>
  <si>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</si>
  <si>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</si>
  <si>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</si>
  <si>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</si>
  <si>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</si>
  <si>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</si>
  <si>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</si>
  <si>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</si>
  <si>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</si>
  <si>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</si>
  <si>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</si>
  <si>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</si>
  <si>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</si>
  <si>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</si>
  <si>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</si>
  <si>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</si>
  <si>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</si>
  <si>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</si>
  <si>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</si>
  <si>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</si>
  <si>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</si>
  <si>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</si>
  <si>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</si>
  <si>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</si>
  <si>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</si>
  <si>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</si>
  <si>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</si>
  <si>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</si>
  <si>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</si>
  <si>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</si>
  <si>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</si>
  <si>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</si>
  <si>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</si>
  <si>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</si>
  <si>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</si>
  <si>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</si>
  <si>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</si>
  <si>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</si>
  <si>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</si>
  <si>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</si>
  <si>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</si>
  <si>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</si>
  <si>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</si>
  <si>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</si>
  <si>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</si>
  <si>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</si>
  <si>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</si>
  <si>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</si>
  <si>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</si>
  <si>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</si>
  <si>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</si>
  <si>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</si>
  <si>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</si>
  <si>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</si>
  <si>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</si>
  <si>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</si>
  <si>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</si>
  <si>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</si>
  <si>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</si>
  <si>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</si>
  <si>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</si>
  <si>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</si>
  <si>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</si>
  <si>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</si>
  <si>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</si>
  <si>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</si>
  <si>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</si>
  <si>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</si>
  <si>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</si>
  <si>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</si>
  <si>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</si>
  <si>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</si>
  <si>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</si>
  <si>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</si>
  <si>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</si>
  <si>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</si>
  <si>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</si>
  <si>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</si>
  <si>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</si>
  <si>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</si>
  <si>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</si>
  <si>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</si>
  <si>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</si>
  <si>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</si>
  <si>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</si>
  <si>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</si>
  <si>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</si>
  <si>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</si>
  <si>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</si>
  <si>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</si>
  <si>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</si>
  <si>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</si>
  <si>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</si>
  <si>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</si>
  <si>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</si>
  <si>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</si>
  <si>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</si>
  <si>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</si>
  <si>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</si>
  <si>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</si>
  <si>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</si>
  <si>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</si>
  <si>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</si>
  <si>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</si>
  <si>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</si>
  <si>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</si>
  <si>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</si>
  <si>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</si>
  <si>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</si>
  <si>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</si>
  <si>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</si>
  <si>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</si>
  <si>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</si>
  <si>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</si>
  <si>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</si>
  <si>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</si>
  <si>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</si>
  <si>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</si>
  <si>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</si>
  <si>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</si>
  <si>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</si>
  <si>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</si>
  <si>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</si>
  <si>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</si>
  <si>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</si>
  <si>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</si>
  <si>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</si>
  <si>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</si>
  <si>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</si>
  <si>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</si>
  <si>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</si>
  <si>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</si>
  <si>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</si>
  <si>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</si>
  <si>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</si>
  <si>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</si>
  <si>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</si>
  <si>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</si>
  <si>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 xml:space="preserve">No es posible cuantificar las pretensiones en razón a que se trata de un proceso declarativo, mediante el cual se solicita exclusivamente que se efectúe el traslado del RAIS al RPM. </t>
  </si>
  <si>
    <t>19001310500320230002300</t>
  </si>
  <si>
    <t>JUZGADO 003 LABORAL DEL CIRCUITO DE POPAYÁN</t>
  </si>
  <si>
    <t>LUZ ENEIDA MINA MOSQUERA C.C: 25389410</t>
  </si>
  <si>
    <t>SEGÚN LOS HECHOS DE LA DEMANDA, LA SEÑORA LUZ ENEIDA MINA MOSQUERA IDENTIFICADA CON LA CÉDULA DE CIUDADANÍA C.C: 25389410, ESTUVO AFILIADA AL RPM Y FUE TRASLADADA A LA AFP COLFONDOS S.A. Y POSTERIORMENTE A PORVENIR S.A., SIN EMBARGO, QUE DICHOS TRASLADOS FUERON COMO CONSECUENCIA DE VISITAS QUE REALIZARON ASESORES DE LAS ENTIDADES A LAS INSTALACIONES DE SU TRABAJO Y LE OFRECIERON CONDICIONES PRESUNTAMENTE MÁS FAVORABLES PARA OBTENER LA PENSIÓN DE VEJEZ, DE LAS QUE PODÍA TENER EN EL RPM. QUE LOS ASESORES DE COLFONDOS S.A. Y PORVENIR S.A. INDUJERON EN ERROR A LA DEMANDANTE PARA QUE SE TRASLADARA DE RÉGIMEN. QUE PORVENIR S.A. REALIZÓ PROYECCIÓN PENSIONAL A LA ACTORA ESTABLECIENDO QUE A LOS 57 AÑOS RECIBIRÍA UNA MESADA POR VALOR DE UN SALARIO MÍNIMO EN EL RAIS. QUE EN JULIO DE 2022 PRESENTÓ SOLICITUD DE TRASLADO ANTE COLPENSIONES, PORVENIR Y COLFONDOS, SIENDO TODAS ESTAS NEGADAS.</t>
  </si>
  <si>
    <t>07/02/2024 (Notificación en estado del auto que admitió el llamamiento en garantía a ALLIANZ SEGUROS DE VIDA S.A.)</t>
  </si>
  <si>
    <t xml:space="preserve">AJR1738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</si>
  <si>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</si>
  <si>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EXCEPCIONES DE MÉRITO FRENTE A LA DEMANDA:
1. LAS EXCEPCIONES FORMULADAS POR LA ENTIDAD QUE EFECTUÓ EL LLAMAMIENTO EN GARANTÍA A MI PROCURADA.
2. AFILIACIÓN LIBRE Y ESPONTÁNEA DE LA SEÑORA LUZ ENEIDA MINA MOSQUERA AL RÉGIMEN DE AHORRO INDIVIDIAL CON SOLIDARIDAD
3. ERROR DE DERECHO NO VICIA EL CONSENTIMIENTO
4. EL TRASLADO ENTRE ADMINISTRADORAS DEL RAIS DENOTA LA VOLUNTAD DEL AFILIADO DE PERMANECER EN EL RÉGIMEN DE AHORRO INDIVIDUAL CON SOLIDARIDAD Y CONSIGO, SE CONFIGURA UN ACTO DE RELACIONAMIENTO QUE PRESUPONE EL CONOCIMIENTO DEL FUNCIONAMIENTO DE DICHO RÉGIMEN.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</si>
</sst>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wrapText="1"/>
    </xf>
    <xf numFmtId="0" fontId="8" fillId="0" borderId="14" xfId="0" applyFont="1" applyBorder="1" applyAlignment="1">
      <alignment wrapText="1"/>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53" t="s">
        <v>146</v>
      </c>
      <c r="C5" s="54"/>
    </row>
    <row r="6" spans="1:3" x14ac:dyDescent="0.25">
      <c r="A6" s="5" t="s">
        <v>110</v>
      </c>
      <c r="B6" s="36" t="s">
        <v>134</v>
      </c>
      <c r="C6" s="36"/>
    </row>
    <row r="7" spans="1:3" x14ac:dyDescent="0.25">
      <c r="A7" s="5" t="s">
        <v>2</v>
      </c>
      <c r="B7" s="36" t="s">
        <v>142</v>
      </c>
      <c r="C7" s="36"/>
    </row>
    <row r="8" spans="1:3" x14ac:dyDescent="0.25">
      <c r="A8" s="5" t="s">
        <v>3</v>
      </c>
      <c r="B8" s="46">
        <v>34639</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45160</v>
      </c>
      <c r="C27" s="39"/>
    </row>
    <row r="28" spans="1:3" x14ac:dyDescent="0.25">
      <c r="A28" s="5" t="s">
        <v>9</v>
      </c>
      <c r="B28" s="35" t="s">
        <v>148</v>
      </c>
      <c r="C28" s="35"/>
    </row>
    <row r="29" spans="1:3" x14ac:dyDescent="0.25">
      <c r="A29" s="5" t="s">
        <v>10</v>
      </c>
      <c r="B29" s="35">
        <v>45345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7"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19001310500320230002300</v>
      </c>
      <c r="C3" s="36"/>
    </row>
    <row r="4" spans="1:3" x14ac:dyDescent="0.25">
      <c r="A4" s="5" t="s">
        <v>0</v>
      </c>
      <c r="B4" s="36" t="str">
        <f>'GENERALES  NOTA 322'!B3:C3</f>
        <v>JUZGADO 003 LABORAL DEL CIRCUITO DE POPAYÁN</v>
      </c>
      <c r="C4" s="36"/>
    </row>
    <row r="5" spans="1:3" x14ac:dyDescent="0.25">
      <c r="A5" s="5" t="s">
        <v>109</v>
      </c>
      <c r="B5" s="36" t="str">
        <f>'GENERALES  NOTA 322'!B4:C4</f>
        <v>COLFONDOS Y OTRO</v>
      </c>
      <c r="C5" s="36"/>
    </row>
    <row r="6" spans="1:3" x14ac:dyDescent="0.25">
      <c r="A6" s="5" t="s">
        <v>1</v>
      </c>
      <c r="B6" s="36" t="str">
        <f>'GENERALES  NOTA 322'!B5:C5</f>
        <v>LUZ ENEIDA MINA MOSQUERA C.C: 25389410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B22"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19001310500320230002300</v>
      </c>
      <c r="C3" s="76"/>
    </row>
    <row r="4" spans="1:6" x14ac:dyDescent="0.25">
      <c r="A4" s="21" t="s">
        <v>0</v>
      </c>
      <c r="B4" s="76" t="str">
        <f>'GENERALES  NOTA 322'!B3:C3</f>
        <v>JUZGADO 003 LABORAL DEL CIRCUITO DE POPAYÁN</v>
      </c>
      <c r="C4" s="76"/>
    </row>
    <row r="5" spans="1:6" x14ac:dyDescent="0.25">
      <c r="A5" s="21" t="s">
        <v>109</v>
      </c>
      <c r="B5" s="76" t="str">
        <f>'GENERALES  NOTA 322'!B4:C4</f>
        <v>COLFONDOS Y OTRO</v>
      </c>
      <c r="C5" s="76"/>
    </row>
    <row r="6" spans="1:6" ht="14.45" customHeight="1" x14ac:dyDescent="0.25">
      <c r="A6" s="21" t="s">
        <v>1</v>
      </c>
      <c r="B6" s="76" t="str">
        <f>'GENERALES  NOTA 322'!B5:C5</f>
        <v>LUZ ENEIDA MINA MOSQUERA C.C: 25389410</v>
      </c>
      <c r="C6" s="76"/>
    </row>
    <row r="7" spans="1:6" x14ac:dyDescent="0.25">
      <c r="A7" s="21" t="s">
        <v>110</v>
      </c>
      <c r="B7" s="76" t="str">
        <f>'GENERALES  NOTA 322'!B6:C6</f>
        <v>LLAMADA EN GARANTIA</v>
      </c>
      <c r="C7" s="76"/>
    </row>
    <row r="8" spans="1:6" ht="30" x14ac:dyDescent="0.25">
      <c r="A8" s="21" t="s">
        <v>46</v>
      </c>
      <c r="B8" s="69" t="str">
        <f>'GENERALES  NOTA 322'!B15:C15</f>
        <v xml:space="preserve">No es posible cuantificar las pretensiones en razón a que se trata de un proceso declarativo, mediante el cual se solicita exclusivamente que se efectúe el traslado del RAIS al RPM. </v>
      </c>
      <c r="C8" s="70"/>
    </row>
    <row r="9" spans="1:6" x14ac:dyDescent="0.25">
      <c r="A9" s="77" t="s">
        <v>47</v>
      </c>
      <c r="B9" s="78" t="s">
        <v>48</v>
      </c>
      <c r="C9" s="79"/>
    </row>
    <row r="10" spans="1:6" x14ac:dyDescent="0.25">
      <c r="A10" s="77"/>
      <c r="B10" s="22" t="s">
        <v>49</v>
      </c>
      <c r="C10" s="19">
        <f>'GENERALES  NOTA 322'!C17</f>
        <v>0</v>
      </c>
    </row>
    <row r="11" spans="1:6" x14ac:dyDescent="0.25">
      <c r="A11" s="77"/>
      <c r="B11" s="22" t="s">
        <v>50</v>
      </c>
      <c r="C11" s="19">
        <f>'GENERALES  NOTA 322'!C18</f>
        <v>0</v>
      </c>
    </row>
    <row r="12" spans="1:6" x14ac:dyDescent="0.25">
      <c r="A12" s="77"/>
      <c r="B12" s="78"/>
      <c r="C12" s="79"/>
    </row>
    <row r="13" spans="1:6" x14ac:dyDescent="0.25">
      <c r="A13" s="77"/>
      <c r="B13" s="22" t="s">
        <v>112</v>
      </c>
      <c r="C13" s="24"/>
    </row>
    <row r="14" spans="1:6" x14ac:dyDescent="0.25">
      <c r="A14" s="77"/>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2">
        <f>((C19+C20+C22+C23)-C26)*C25*C27</f>
        <v>0</v>
      </c>
      <c r="C17" s="82"/>
    </row>
    <row r="18" spans="1:3" x14ac:dyDescent="0.25">
      <c r="A18" s="23" t="s">
        <v>53</v>
      </c>
      <c r="B18" s="80" t="s">
        <v>48</v>
      </c>
      <c r="C18" s="81"/>
    </row>
    <row r="19" spans="1:3" x14ac:dyDescent="0.25">
      <c r="A19" s="88"/>
      <c r="B19" s="22" t="s">
        <v>49</v>
      </c>
      <c r="C19" s="19">
        <v>0</v>
      </c>
    </row>
    <row r="20" spans="1:3" x14ac:dyDescent="0.25">
      <c r="A20" s="89"/>
      <c r="B20" s="22" t="s">
        <v>50</v>
      </c>
      <c r="C20" s="19">
        <v>0</v>
      </c>
    </row>
    <row r="21" spans="1:3" x14ac:dyDescent="0.25">
      <c r="A21" s="89"/>
      <c r="B21" s="78" t="s">
        <v>51</v>
      </c>
      <c r="C21" s="79"/>
    </row>
    <row r="22" spans="1:3" x14ac:dyDescent="0.25">
      <c r="A22" s="89"/>
      <c r="B22" s="22" t="s">
        <v>112</v>
      </c>
      <c r="C22" s="19">
        <v>0</v>
      </c>
    </row>
    <row r="23" spans="1:3" ht="45" x14ac:dyDescent="0.25">
      <c r="A23" s="89"/>
      <c r="B23" s="22" t="s">
        <v>114</v>
      </c>
      <c r="C23" s="19">
        <v>0</v>
      </c>
    </row>
    <row r="24" spans="1:3" x14ac:dyDescent="0.25">
      <c r="A24" s="89"/>
      <c r="B24" s="78" t="s">
        <v>115</v>
      </c>
      <c r="C24" s="79"/>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2">
        <f>IFERROR(B17*(VLOOKUP(B15,Hoja2!$G$1:$H$6,2,0)),16666)</f>
        <v>16666</v>
      </c>
      <c r="C28" s="82"/>
    </row>
    <row r="29" spans="1:3" ht="30" x14ac:dyDescent="0.25">
      <c r="A29" s="21" t="s">
        <v>54</v>
      </c>
      <c r="B29" s="83" t="s">
        <v>143</v>
      </c>
      <c r="C29" s="84"/>
    </row>
    <row r="30" spans="1:3" ht="30" x14ac:dyDescent="0.25">
      <c r="A30" s="21" t="s">
        <v>55</v>
      </c>
      <c r="B30" s="85" t="s">
        <v>151</v>
      </c>
      <c r="C30" s="86"/>
    </row>
    <row r="31" spans="1:3" ht="18.75" x14ac:dyDescent="0.25">
      <c r="A31" s="29" t="s">
        <v>117</v>
      </c>
      <c r="B31" s="29"/>
      <c r="C31" s="29"/>
    </row>
    <row r="32" spans="1:3" x14ac:dyDescent="0.25">
      <c r="A32" s="30" t="s">
        <v>118</v>
      </c>
      <c r="B32" s="87"/>
      <c r="C32" s="87"/>
    </row>
    <row r="33" spans="1:3" x14ac:dyDescent="0.25">
      <c r="A33" s="30" t="s">
        <v>119</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19001310500320230002300</v>
      </c>
      <c r="C3" s="36"/>
    </row>
    <row r="4" spans="1:3" x14ac:dyDescent="0.25">
      <c r="A4" s="5" t="s">
        <v>0</v>
      </c>
      <c r="B4" s="36" t="str">
        <f>'GENERALES  NOTA 322'!B3:C3</f>
        <v>JUZGADO 003 LABORAL DEL CIRCUITO DE POPAYÁN</v>
      </c>
      <c r="C4" s="36"/>
    </row>
    <row r="5" spans="1:3" ht="29.1" customHeight="1" x14ac:dyDescent="0.25">
      <c r="A5" s="5" t="s">
        <v>109</v>
      </c>
      <c r="B5" s="36" t="str">
        <f>'GENERALES  NOTA 322'!B4:C4</f>
        <v>COLFONDOS Y OTRO</v>
      </c>
      <c r="C5" s="36"/>
    </row>
    <row r="6" spans="1:3" x14ac:dyDescent="0.25">
      <c r="A6" s="5" t="s">
        <v>1</v>
      </c>
      <c r="B6" s="36" t="str">
        <f>'GENERALES  NOTA 322'!B5:C5</f>
        <v>LUZ ENEIDA MINA MOSQUERA C.C: 25389410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90"/>
      <c r="C9" s="90"/>
    </row>
    <row r="10" spans="1:3" x14ac:dyDescent="0.25">
      <c r="A10" s="15" t="s">
        <v>122</v>
      </c>
      <c r="B10" s="36"/>
      <c r="C10" s="36"/>
    </row>
    <row r="11" spans="1:3" ht="30" x14ac:dyDescent="0.25">
      <c r="A11" s="15" t="s">
        <v>123</v>
      </c>
      <c r="B11" s="91"/>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2024-02-23T19:49:22Z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