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MÓNICA DE COLMENARES/LLAMAMIENTO/"/>
    </mc:Choice>
  </mc:AlternateContent>
  <xr:revisionPtr revIDLastSave="4" documentId="8_{5AECE1F3-4CD9-284A-9198-989569DDC982}" xr6:coauthVersionLast="47" xr6:coauthVersionMax="47" xr10:uidLastSave="{E820C638-748D-034F-9902-39CDE63905A3}"/>
  <bookViews>
    <workbookView xWindow="0" yWindow="0" windowWidth="25600" windowHeight="16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C12" i="8"/>
  <c r="B20" i="8" l="1"/>
  <c r="B39" i="8" s="1"/>
  <c r="B10" i="9" l="1"/>
  <c r="B2" i="9" l="1"/>
  <c r="B8" i="9" l="1"/>
  <c r="B7" i="9"/>
  <c r="B6" i="9"/>
  <c r="B5" i="9"/>
  <c r="B4" i="9"/>
  <c r="B3" i="9"/>
  <c r="B8" i="8"/>
  <c r="B7" i="8"/>
  <c r="B6" i="8"/>
  <c r="B5" i="8"/>
  <c r="B3" i="8"/>
  <c r="B8" i="7"/>
  <c r="B4" i="7" l="1"/>
  <c r="B5" i="7"/>
  <c r="B6" i="7"/>
  <c r="B7" i="7"/>
  <c r="B3" i="7"/>
  <c r="B9" i="8"/>
  <c r="B11" i="9" l="1"/>
</calcChain>
</file>

<file path=xl/sharedStrings.xml><?xml version="1.0" encoding="utf-8"?>
<sst xmlns="http://schemas.openxmlformats.org/spreadsheetml/2006/main" count="238" uniqueCount="184">
  <si>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</si>
  <si>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</si>
  <si>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</si>
  <si>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</si>
  <si>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</si>
  <si>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</si>
  <si>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</si>
  <si>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</si>
  <si>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</si>
  <si>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</si>
  <si>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</si>
  <si>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</si>
  <si>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</si>
  <si>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</si>
  <si>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</si>
  <si>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</si>
  <si>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</si>
  <si>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</si>
  <si>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</si>
  <si>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</si>
  <si>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</si>
  <si>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</si>
  <si>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</si>
  <si>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</si>
  <si>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</si>
  <si>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</si>
  <si>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</si>
  <si>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</si>
  <si>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</si>
  <si>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</si>
  <si>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</si>
  <si>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</si>
  <si>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</si>
  <si>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</si>
  <si>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</si>
  <si>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</si>
  <si>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</si>
  <si>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</si>
  <si>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</si>
  <si>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</si>
  <si>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</si>
  <si>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</si>
  <si>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</si>
  <si>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</si>
  <si>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</si>
  <si>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</si>
  <si>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</si>
  <si>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</si>
  <si>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</si>
  <si>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</si>
  <si>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</si>
  <si>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</si>
  <si>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</si>
  <si>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</si>
  <si>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</si>
  <si>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</si>
  <si>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</si>
  <si>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</si>
  <si>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</si>
  <si>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</si>
  <si>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</si>
  <si>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</si>
  <si>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</si>
  <si>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</si>
  <si>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</si>
  <si>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</si>
  <si>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</si>
  <si>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</si>
  <si>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</si>
  <si>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</si>
  <si>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</si>
  <si>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</si>
  <si>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</si>
  <si>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</si>
  <si>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</si>
  <si>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</si>
  <si>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</si>
  <si>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</si>
  <si>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</si>
  <si>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</si>
  <si>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</si>
  <si>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</si>
  <si>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</si>
  <si>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</si>
  <si>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</si>
  <si>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</si>
  <si>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</si>
  <si>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</si>
  <si>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</si>
  <si>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</si>
  <si>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</si>
  <si>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</si>
  <si>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</si>
  <si>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</si>
  <si>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</si>
  <si>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</si>
  <si>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</si>
  <si>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</si>
  <si>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</si>
  <si>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</si>
  <si>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</si>
  <si>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</si>
  <si>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</si>
  <si>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</si>
  <si>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</si>
  <si>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</si>
  <si>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</si>
  <si>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</si>
  <si>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</si>
  <si>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</si>
  <si>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</si>
  <si>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</si>
  <si>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</si>
  <si>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</si>
  <si>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</si>
  <si>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</si>
  <si>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</si>
  <si>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</si>
  <si>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</si>
  <si>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</si>
  <si>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</si>
  <si>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</si>
  <si>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</si>
  <si>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</si>
  <si>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</si>
  <si>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</si>
  <si>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</si>
  <si>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</si>
  <si>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</si>
  <si>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</si>
  <si>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</si>
  <si>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</si>
  <si>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</si>
  <si>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</si>
  <si>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</si>
  <si>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</si>
  <si>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</si>
  <si>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</si>
  <si>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</si>
  <si>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</si>
  <si>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</si>
  <si>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</si>
  <si>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</si>
  <si>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</si>
  <si>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</si>
  <si>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</si>
  <si>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</si>
  <si>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</si>
  <si>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</si>
  <si>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</si>
  <si>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</si>
  <si>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</si>
  <si>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</si>
  <si>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</si>
  <si>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</si>
  <si>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</si>
  <si>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</si>
  <si>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</si>
  <si>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11001310302320220044300</t>
  </si>
  <si>
    <t>JUZGADO VEINTITRÉS CIVIL CEL CIRCUITO DE BOGOTÁ</t>
  </si>
  <si>
    <t xml:space="preserve">VICTOR JULIO ARCINIEGAS PORTILLA
SEGUNDO ULLOA AMADOR
COOPERATIVA SANTANDEREANA DE TRANSPORTADORES LIMITADA - COOPETRAN
ALLIANZ SEGUROS SA
</t>
  </si>
  <si>
    <t>MÓNICA COLMENARES GULUMA (CÓNYUGE DE LA VÍCTIMA) (03/JUN/1969) (48 AÑOS)
SAMUEL FABIÁN CASTILLO COLMENARES (HIJO DE LA VÍCTIMA) (09/ABR/2008) (9 AÑOS)</t>
  </si>
  <si>
    <t>ALVARO FABIÁN CASTILLO CASTILLO</t>
  </si>
  <si>
    <t>Calle 11 No 108 – 48 casa 372 Bogotá Cundinamarca</t>
  </si>
  <si>
    <t>NÚMERO DE TELÉFONO DEL APODERADO: 3421432</t>
  </si>
  <si>
    <t>monicacg011@gmail.com</t>
  </si>
  <si>
    <t>CASADO</t>
  </si>
  <si>
    <t>27 DE OCTUBRE DE 1972</t>
  </si>
  <si>
    <t>03 DE DICIEMBRE DE 2017</t>
  </si>
  <si>
    <t>SIN PROFESIÓN</t>
  </si>
  <si>
    <t>$8.323.250 en promedio, sumando pensión y los ingresos que tiene por rentas no laborales conforme a la Declaración de Renta aportada.</t>
  </si>
  <si>
    <t>NO SE RELACIONA</t>
  </si>
  <si>
    <t>1. el día 02 de diciembre de 2017 tuvo lugar un accidente de tránsito en el cual estuvieron involucrados el vehículos de placas SUE 976 asegurado con Allianz Seguros SA y el vehículo de placas WFQ 914 conducido por el señor Alvaro Castillo Castillo (Q.E.P.D)
2.Del accidente en mención, el señor Alvaro Castillo Castillo (Q.E.P.D) falleció, por ello, su esposa y su hijo solicita se indemnice por daños morales, a la vida en relación, emergente y lucro cesante, pues indican que el conductor del bus asegurado ocasionó el accidente al perder el control en la conducción por el exceso de velocidad en el que transitaba, fundamentando lo anterior, en que en el IPAT se codificó la hipótesis 306 referente a huecos en la vía.
3. El bus conducido por el señor Víctor Arciniegas se encuentra asegurado con la Póliza número 220052970000735, en tal virtud los demandantes interpusieron demanda directamente contra el propietario, conductor y aseguradora.</t>
  </si>
  <si>
    <t>SEGUNDO ULLOA AMADOR</t>
  </si>
  <si>
    <t>SUE 976</t>
  </si>
  <si>
    <t>220052970000735</t>
  </si>
  <si>
    <t>17 DE FEBRERO DE 2023</t>
  </si>
  <si>
    <t xml:space="preserve">64099027 - APJ31695	</t>
  </si>
  <si>
    <t>NO SE CUANTIFICA</t>
  </si>
  <si>
    <t>La contingencia se califica como EVENTUAL toda vez que, el contrato de seguro presta cobertura material y temporal y la acreditación de la responsabilidad del conductor del vehículo asegurado dependerá del debate probatorio.
Lo primero que debe tomarse en consideración es que la póliza No. 022186560 / 1684 cuyo tomador es la sociedad COOPERATIVA SANTANDEREANA DE TRANSPORTADORES presta cobertura material y temporal de conformidad con los hechos y pretensiones expuestos en el libelo de la demanda. Frente a la cobertura temporal, debe decirse que el accidente de tránsito ocurrido el día 03 de diciembre de 2017 se encuentra dentro de la vigencia de la Póliza de Seguro, pues su periodo se encuentra comprendido entre el día 23 de noviembre de 2017 y el día 27 de febrero de 2018. Aunado a ello presta cobertura material, por cuanto ampara la responsabilidad extracontractual que la parte actora pretende endilgar. Por otro lado, el relación a la prescripción, es menester indicar que, no ha operado la prescripción  extraordinaria toda vez que la radicación de la demanda se efectuó previamente a que el término concluyera, por cuanto, los hechos acaecieron el día 03 de diciembre de 2017 y culminaba tal término el día 25 de marzo de 2023, teniendo en cuenta la suspensión del año 2020 por la emergencia sanitaria. Ahora bien, la radicación de la demanda se realizó el día 06 de diciembre de 2022, fecha anterior a la de la finalización del término quinquenal.
Frente a la responsabilidad del asegurado, deberá tenerse en cuenta, que el Informe Policial de Accidente de Tránsito se codificó la hipótesis probable del accidente número 306, correspondiente a “los huecos que pueden alterar la velocidad o dirección de los vehículos”. No obstante, la parte demandante aportó un informe de campo donde interrogan a los ocupantes del bus asegurado, los cuales informan que, en efecto el bus transitaba a exceso de velocidad y que con ocasión a esto perdió el control y por ello invadió el carril contrario en donde se encontraba el vehículo de placas WFH 914. Adicionalmente, en el croquis del Informe de Tránsito es posible verificar que, en efecto el vehículo asegurado invadió el carril contrario generando así el accidente de tránsito, sin embargo, en el mismo se evidencia que, en la vía habían tres huecos y no había iluminación, posible causa para que el rodante perdiera el control. En tal virtud, dependerá del debate probatorio acreditar o desvirtuar la responsabilidad del asegurado en la ocurrencia del accidente de tránsito acaecido el 03 de diciembre de 2017.
Lo anterior, sin perjuicio del carácter contingente del proceso.</t>
  </si>
  <si>
    <t>14 DE JUNIO DE 2024</t>
  </si>
  <si>
    <t>16 DE MAYO DE 2024</t>
  </si>
  <si>
    <t>FRENTE A LA DEMANDA
1. EXCLUSIÓN DE LA RESPONSABILIDAD DE LOS DEMANDADOS POR CONFIGURARSE LA CAUSAL “HECHO EXCLUSIVO DE UN TERCERO”
2. INEXISTENCIA DE RESPONSABILIDAD A CARGO DE LOS DEMANDADOS POR LA FALTA DE ACREDITACIÓN DEL NEXO CAUSAL
3. REDUCCIÓN DE LA EVENTUAL INDEMNIZACIÓN COMO CONSECUENCIA DE LA INCIDENCIA DEL TERCERO - AGENCIA NACIONAL DE INFRAESTRUCTURA (ANI) EN LA PRODUCCIÓN DEL DAÑO
4. CONCURRENCIA DE ACTIVIDADES PELIGROSAS
5. TASACIÓN EXORBITANTE DEL PERJUICIO - LOS PERJUICIOS MORALES SOLICITADOS DESCONOCEN LOS LÍMITES JURISPRUDENCIALES ESTABLECIDOS POR EL MÁXIMO ÓRGANO DE LA JURISDICCIÓN ORDINARIA.
6. IMPROCEDENCIA DEL RECONOCIMIENTO DEL DAÑO A LA VIDA EN RELACIÓN.
7. IMPROCEDENCIA DEL RECONOCIMIENTO DE LOS PERJUICIOS PATRIMONIALES SOLICITADOS – LUCRO CESANTE
8. IMPROCEDENCIA DEL RECONOCIMIENTO Y FALTA DE PRUEBA DEL DAÑO EMERGENTE
9. GENÉRICA O INNOMINADA
EXCEPCIONES DE FONDO FRENTE AL CONTRATO DE SEGURO
1. INEXISTENCIA DE OBLIGACIÓN DE INDEMNIZAR A CARGO DE ALLIANZ SEGUROS SA POR EL INCUMPLIMIENTO DE LAS CARGAS DEL ARTÍCULO 1077 DEL CÓDIGO DE COMERCIO.
2. PRESCRIPCIÓN DE LA ACCIÓN DERIVADA DEL CONTRATO DE SEGURO
3. RIESGOS EXPRESAMENTE EXCLUIDOS EN LA PÓLIZA DE SEGURO NÚMERO 022186560 / 1684
4. CARÁCTER MERAMENTE INDEMNIZATORIO QUE REVISTEN LOS CONTRATOS DE SEGUROS
6. SUJECIÓN A LAS CONDICIONES PARTICULARES Y GENERALES DEL CONTRATO DE SEGURO EN LA QUE SE IDENTIFICA LA PÓLIZA, EL CLAUSULADO Y LOS AMPAROS
7. EN CUALQUIER CASO, DE NINGUNA FORMA SE PODRÁ EXCEDER EL LÍMITE DEL VALOR ASEGURADO.
8. LÍMITES MÁXIMOS DE RESPONSABILIDAD DEL ASEGURADOR EN LO ATINENTE AL DEDUCIBLE
9. DISPONIBILIDAD DEL VALOR ASEGURADO
10. GENÉRICA O INNOMINADA
EXCEPCIONES DE FONDO FRENTE AL LLAMAMIENTO EN GARANTIA
1. INEXISTENCIA DE PRUEBA DE LA REALIZACIÓN DEL RIESGO ASEGURADO EN LOS TÉRMINOS DEL ARTÍCULO 1072 DEL CÓDIGO DE COMERCIO.
2. FALTA DE COBERTURA TEMPORAL DE LA PÓLIZA AUTO COLECTIVO PESADOS NO. 22005297 / 735
3. RIESGOS EXPRESAMENTE EXCLUIDOS EN LA PÓLIZA DE SEGURO NÚMERO 022186560 / 1684
4. CARÁCTER MERAMENTE INDEMNIZATORIO QUE REVISTEN LOS CONTRATOS DE SEGUROS
5. SUJECIÓN A LAS CONDICIONES PARTICULARES Y GENERALES DEL CONTRATO DE SEGURO EN LA QUE SE IDENTIFICA LA PÓLIZA, EL CLAUSULADO Y LOS AMPAROS
6. EN CUALQUIER CASO, DE NINGUNA FORMA SE PODRÁ EXCEDER EL LÍMITE DEL VALOR ASEGURADO.
7. LÍMITES MÁXIMOS DE RESPONSABILIDAD DEL ASEGURADOR EN LO ATINENTE AL DEDUCIBLE
8. DISPONIBILIDAD DEL VALOR ASEGURADO
9. GENÉRICA O INNOMINADA</t>
  </si>
  <si>
    <t>En el presente caso se estima la liquidación objetiva de las pretensiones por un monto total por $2.038.078.952
1. Daño moral: se reconocerá las sumas: 
-	$60.000.000 para Mónica Colmenares, cónyuge del fallecido.
-	$60.000.000 para el menor Samuel Castillo Colmenares, hijo del fallecido.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familiares de primer grado y cónyuge.
2. Por concepto a daño a la vida en relación: Se reconoce la suma de $50.000.000 a cada uno de los demandantes, Mónica Colmenares y Samuel Castillo por el fallecimiento del señor Álvaro Fabián Castillo (Q.E.P.D). Lo anterior en virtud del pronunciamiento de la Corte Suprema de Justicia SC5686-2018, Sala de Casación Civil en Sentencia del 19 de diciembre de 2018, se estimó la suma máxima de $50.000.000 para cónyuge e hijos de la víctima.
3. Lucro cesante: Se reconocerá como lucro cesante la suma de $1.798.078.952 a la señora Mónica Colmenares y Samuel Castillo, cónyuge e hijo de la víctima. Ahora bien, teniendo en cuenta que, se aportó la declaración de renta del año 2017 del señor Álvaro Fabián Castillo (Q.E.P.D) fue posible calcular que sus ingresos ascienden a $8.998.090 sumando pensión y los ingresos que tiene por rentas no laborales. Por lo que, por Lucro Cesante Consolidado se reconocerá al menor $364.110.988 y a la señora Colmenares $364.110.988 y por Lucro Cesante Futuro se reconocerá al menor $250.472.398 teniendo en cuenta que, hacían falta 10 años para cumplir los 25 y a la señora Colmenares $819.024.963, puesto que, pese a que no se acredita la dependencia, en efecto la señora Mónica Colmenares no cuenta con pensión y no se encuentra afiliada al régimen de salud, por lo que será procedente reconocer el lucro cesante.
4. Daño emergente: no se reconocerá suma alguna al demandante, pues la Corte Suprema de Justicia ha establecido que para la procedencia de reconocimiento de perjuicios a título de daño emergente, es necesario que el reclamante demuestre mediante prueba suficiente que se trata de perjuicios ciertos y no hipotéticos. Lo que no sucede en el caso de marras, en tanto que la parte Demandante no allega factura de venta que acredite que la demandante incurrió en efecto en el gasto de la camioneta marca Mitsubishi fuso, línea FE85DHZSLGP, color blanco, modelo 2017.
Deducible: En la póliza no se establece deducible por la cobertura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</si>
</sst>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0" borderId="1" xfId="0" quotePrefix="1" applyBorder="1" applyAlignment="1">
      <alignment horizontal="justify" vertical="top"/>
    </xf>
    <xf numFmtId="3" fontId="0" fillId="0" borderId="1" xfId="0" applyNumberFormat="1" applyBorder="1" applyAlignment="1">
      <alignment horizontal="justify" vertical="top"/>
    </xf>
    <xf numFmtId="0" fontId="7" fillId="0" borderId="1" xfId="4"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icacg01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45" workbookViewId="0">
      <selection activeCell="B34" sqref="B34:C34"/>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5" t="s">
        <v>0</v>
      </c>
      <c r="B1" s="45"/>
      <c r="C1" s="45"/>
    </row>
    <row r="2" spans="1:3" ht="16" x14ac:dyDescent="0.2">
      <c r="A2" s="5" t="s">
        <v>1</v>
      </c>
      <c r="B2" s="50" t="s">
        <v>158</v>
      </c>
      <c r="C2" s="51"/>
    </row>
    <row r="3" spans="1:3" ht="16" x14ac:dyDescent="0.2">
      <c r="A3" s="5" t="s">
        <v>2</v>
      </c>
      <c r="B3" s="44" t="s">
        <v>159</v>
      </c>
      <c r="C3" s="44"/>
    </row>
    <row r="4" spans="1:3" ht="65" customHeight="1" x14ac:dyDescent="0.2">
      <c r="A4" s="5" t="s">
        <v>3</v>
      </c>
      <c r="B4" s="52" t="s">
        <v>160</v>
      </c>
      <c r="C4" s="48"/>
    </row>
    <row r="5" spans="1:3" ht="31.5" customHeight="1" x14ac:dyDescent="0.2">
      <c r="A5" s="5" t="s">
        <v>4</v>
      </c>
      <c r="B5" s="52" t="s">
        <v>161</v>
      </c>
      <c r="C5" s="48"/>
    </row>
    <row r="6" spans="1:3" ht="16" x14ac:dyDescent="0.2">
      <c r="A6" s="5" t="s">
        <v>5</v>
      </c>
      <c r="B6" s="44" t="s">
        <v>116</v>
      </c>
      <c r="C6" s="44"/>
    </row>
    <row r="7" spans="1:3" ht="16" x14ac:dyDescent="0.2">
      <c r="A7" s="27" t="s">
        <v>6</v>
      </c>
      <c r="B7" s="47" t="s">
        <v>128</v>
      </c>
      <c r="C7" s="48"/>
    </row>
    <row r="8" spans="1:3" ht="23" customHeight="1" x14ac:dyDescent="0.2">
      <c r="A8" s="28" t="s">
        <v>7</v>
      </c>
      <c r="B8" s="44" t="s">
        <v>162</v>
      </c>
      <c r="C8" s="44"/>
    </row>
    <row r="9" spans="1:3" ht="16" x14ac:dyDescent="0.2">
      <c r="A9" s="28" t="s">
        <v>8</v>
      </c>
      <c r="B9" s="44">
        <v>3080705</v>
      </c>
      <c r="C9" s="44"/>
    </row>
    <row r="10" spans="1:3" ht="16" x14ac:dyDescent="0.2">
      <c r="A10" s="28" t="s">
        <v>9</v>
      </c>
      <c r="B10" s="46" t="s">
        <v>163</v>
      </c>
      <c r="C10" s="46"/>
    </row>
    <row r="11" spans="1:3" ht="30" customHeight="1" x14ac:dyDescent="0.2">
      <c r="A11" s="29" t="s">
        <v>10</v>
      </c>
      <c r="B11" s="46" t="s">
        <v>164</v>
      </c>
      <c r="C11" s="46"/>
    </row>
    <row r="12" spans="1:3" ht="30" customHeight="1" x14ac:dyDescent="0.2">
      <c r="A12" s="5" t="s">
        <v>11</v>
      </c>
      <c r="B12" s="57" t="s">
        <v>165</v>
      </c>
      <c r="C12" s="46"/>
    </row>
    <row r="13" spans="1:3" ht="16" x14ac:dyDescent="0.2">
      <c r="A13" s="5" t="s">
        <v>12</v>
      </c>
      <c r="B13" s="44" t="s">
        <v>166</v>
      </c>
      <c r="C13" s="44"/>
    </row>
    <row r="14" spans="1:3" ht="16" x14ac:dyDescent="0.2">
      <c r="A14" s="5" t="s">
        <v>13</v>
      </c>
      <c r="B14" s="44" t="s">
        <v>167</v>
      </c>
      <c r="C14" s="44"/>
    </row>
    <row r="15" spans="1:3" ht="16" x14ac:dyDescent="0.2">
      <c r="A15" s="5" t="s">
        <v>14</v>
      </c>
      <c r="B15" s="46" t="s">
        <v>168</v>
      </c>
      <c r="C15" s="46"/>
    </row>
    <row r="16" spans="1:3" ht="16" x14ac:dyDescent="0.2">
      <c r="A16" s="5" t="s">
        <v>15</v>
      </c>
      <c r="B16" s="46" t="s">
        <v>168</v>
      </c>
      <c r="C16" s="46"/>
    </row>
    <row r="17" spans="1:3" ht="15" customHeight="1" x14ac:dyDescent="0.2">
      <c r="A17" s="5" t="s">
        <v>16</v>
      </c>
      <c r="B17" s="46" t="s">
        <v>133</v>
      </c>
      <c r="C17" s="46"/>
    </row>
    <row r="18" spans="1:3" ht="16" x14ac:dyDescent="0.2">
      <c r="A18" s="5" t="s">
        <v>17</v>
      </c>
      <c r="B18" s="46" t="s">
        <v>169</v>
      </c>
      <c r="C18" s="46"/>
    </row>
    <row r="19" spans="1:3" ht="37" customHeight="1" x14ac:dyDescent="0.2">
      <c r="A19" s="5" t="s">
        <v>18</v>
      </c>
      <c r="B19" s="49" t="s">
        <v>170</v>
      </c>
      <c r="C19" s="49"/>
    </row>
    <row r="20" spans="1:3" ht="16" x14ac:dyDescent="0.2">
      <c r="A20" s="5" t="s">
        <v>19</v>
      </c>
      <c r="B20" s="44" t="s">
        <v>162</v>
      </c>
      <c r="C20" s="44"/>
    </row>
    <row r="21" spans="1:3" ht="17.25" customHeight="1" x14ac:dyDescent="0.2">
      <c r="A21" s="5" t="s">
        <v>20</v>
      </c>
      <c r="B21" s="46" t="s">
        <v>144</v>
      </c>
      <c r="C21" s="46"/>
    </row>
    <row r="22" spans="1:3" ht="16" x14ac:dyDescent="0.2">
      <c r="A22" s="28" t="s">
        <v>21</v>
      </c>
      <c r="B22" s="46" t="s">
        <v>168</v>
      </c>
      <c r="C22" s="46"/>
    </row>
    <row r="23" spans="1:3" ht="16" x14ac:dyDescent="0.2">
      <c r="A23" s="28" t="s">
        <v>22</v>
      </c>
      <c r="B23" s="46" t="s">
        <v>171</v>
      </c>
      <c r="C23" s="46"/>
    </row>
    <row r="24" spans="1:3" ht="16" x14ac:dyDescent="0.2">
      <c r="A24" s="28" t="s">
        <v>23</v>
      </c>
      <c r="B24" s="46" t="s">
        <v>171</v>
      </c>
      <c r="C24" s="46"/>
    </row>
    <row r="25" spans="1:3" x14ac:dyDescent="0.2">
      <c r="A25" s="53" t="s">
        <v>24</v>
      </c>
      <c r="B25" s="46" t="s">
        <v>172</v>
      </c>
      <c r="C25" s="44"/>
    </row>
    <row r="26" spans="1:3" x14ac:dyDescent="0.2">
      <c r="A26" s="53"/>
      <c r="B26" s="44"/>
      <c r="C26" s="44"/>
    </row>
    <row r="27" spans="1:3" ht="140" customHeight="1" x14ac:dyDescent="0.2">
      <c r="A27" s="53"/>
      <c r="B27" s="44"/>
      <c r="C27" s="44"/>
    </row>
    <row r="28" spans="1:3" ht="16" x14ac:dyDescent="0.2">
      <c r="A28" s="28" t="s">
        <v>25</v>
      </c>
      <c r="B28" s="44" t="s">
        <v>173</v>
      </c>
      <c r="C28" s="44"/>
    </row>
    <row r="29" spans="1:3" ht="16" x14ac:dyDescent="0.2">
      <c r="A29" s="28" t="s">
        <v>26</v>
      </c>
      <c r="B29" s="56">
        <v>4106218</v>
      </c>
      <c r="C29" s="44"/>
    </row>
    <row r="30" spans="1:3" ht="16" x14ac:dyDescent="0.2">
      <c r="A30" s="28" t="s">
        <v>27</v>
      </c>
      <c r="B30" s="44" t="s">
        <v>174</v>
      </c>
      <c r="C30" s="44"/>
    </row>
    <row r="31" spans="1:3" ht="16" x14ac:dyDescent="0.2">
      <c r="A31" s="28" t="s">
        <v>28</v>
      </c>
      <c r="B31" s="55" t="s">
        <v>175</v>
      </c>
      <c r="C31" s="44"/>
    </row>
    <row r="32" spans="1:3" ht="16" x14ac:dyDescent="0.2">
      <c r="A32" s="28" t="s">
        <v>29</v>
      </c>
      <c r="B32" s="6" t="s">
        <v>176</v>
      </c>
      <c r="C32" s="6"/>
    </row>
    <row r="33" spans="1:3" ht="16" x14ac:dyDescent="0.2">
      <c r="A33" s="5" t="s">
        <v>30</v>
      </c>
      <c r="B33" s="54" t="s">
        <v>181</v>
      </c>
      <c r="C33" s="54"/>
    </row>
    <row r="34" spans="1:3" ht="48" x14ac:dyDescent="0.2">
      <c r="A34" s="5" t="s">
        <v>31</v>
      </c>
      <c r="B34" s="54" t="s">
        <v>180</v>
      </c>
      <c r="C34" s="54"/>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8F0B8B79-2627-1243-972A-3B8C7A226ED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1" zoomScaleNormal="100" workbookViewId="0">
      <selection activeCell="B8" sqref="B8:C8"/>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77" t="s">
        <v>32</v>
      </c>
      <c r="B1" s="77"/>
      <c r="C1" s="77"/>
    </row>
    <row r="2" spans="1:3" ht="15.75" customHeight="1" x14ac:dyDescent="0.2">
      <c r="A2" s="20" t="s">
        <v>33</v>
      </c>
      <c r="B2" s="67" t="s">
        <v>34</v>
      </c>
      <c r="C2" s="68"/>
    </row>
    <row r="3" spans="1:3" s="2" customFormat="1" ht="16" x14ac:dyDescent="0.2">
      <c r="A3" s="5" t="s">
        <v>1</v>
      </c>
      <c r="B3" s="44" t="str">
        <f>'AUTOS  NOTA 322'!B2:C2</f>
        <v>11001310302320220044300</v>
      </c>
      <c r="C3" s="44"/>
    </row>
    <row r="4" spans="1:3" s="2" customFormat="1" ht="16" x14ac:dyDescent="0.2">
      <c r="A4" s="5" t="s">
        <v>2</v>
      </c>
      <c r="B4" s="44" t="str">
        <f>'AUTOS  NOTA 322'!B3:C3</f>
        <v>JUZGADO VEINTITRÉS CIVIL CEL CIRCUITO DE BOGOTÁ</v>
      </c>
      <c r="C4" s="44"/>
    </row>
    <row r="5" spans="1:3" s="2" customFormat="1" ht="16" x14ac:dyDescent="0.2">
      <c r="A5" s="5" t="s">
        <v>3</v>
      </c>
      <c r="B5" s="44" t="str">
        <f>'AUTOS  NOTA 322'!B4:C4</f>
        <v xml:space="preserve">VICTOR JULIO ARCINIEGAS PORTILLA
SEGUNDO ULLOA AMADOR
COOPERATIVA SANTANDEREANA DE TRANSPORTADORES LIMITADA - COOPETRAN
ALLIANZ SEGUROS SA
</v>
      </c>
      <c r="C5" s="44"/>
    </row>
    <row r="6" spans="1:3" s="2" customFormat="1" ht="16" x14ac:dyDescent="0.2">
      <c r="A6" s="5" t="s">
        <v>4</v>
      </c>
      <c r="B6" s="44" t="str">
        <f>'AUTOS  NOTA 322'!B5:C5</f>
        <v>MÓNICA COLMENARES GULUMA (CÓNYUGE DE LA VÍCTIMA) (03/JUN/1969) (48 AÑOS)
SAMUEL FABIÁN CASTILLO COLMENARES (HIJO DE LA VÍCTIMA) (09/ABR/2008) (9 AÑOS)</v>
      </c>
      <c r="C6" s="44"/>
    </row>
    <row r="7" spans="1:3" s="2" customFormat="1" ht="16" x14ac:dyDescent="0.2">
      <c r="A7" s="5" t="s">
        <v>5</v>
      </c>
      <c r="B7" s="44" t="str">
        <f>'AUTOS  NOTA 322'!B6:C6</f>
        <v>LLAMADA EN GARANTIA</v>
      </c>
      <c r="C7" s="44"/>
    </row>
    <row r="8" spans="1:3" s="2" customFormat="1" ht="16" x14ac:dyDescent="0.2">
      <c r="A8" s="31" t="s">
        <v>35</v>
      </c>
      <c r="B8" s="44" t="str">
        <f>'AUTOS  NOTA 322'!B7:C8</f>
        <v>ALVARO FABIÁN CASTILLO CASTILLO</v>
      </c>
      <c r="C8" s="44"/>
    </row>
    <row r="9" spans="1:3" ht="16" x14ac:dyDescent="0.2">
      <c r="A9" s="20" t="s">
        <v>36</v>
      </c>
      <c r="B9" s="44"/>
      <c r="C9" s="44"/>
    </row>
    <row r="10" spans="1:3" ht="16" x14ac:dyDescent="0.2">
      <c r="A10" s="20" t="s">
        <v>37</v>
      </c>
      <c r="B10" s="44" t="s">
        <v>38</v>
      </c>
      <c r="C10" s="44"/>
    </row>
    <row r="11" spans="1:3" ht="16" x14ac:dyDescent="0.2">
      <c r="A11" s="20" t="s">
        <v>39</v>
      </c>
      <c r="B11" s="60">
        <v>0</v>
      </c>
      <c r="C11" s="61"/>
    </row>
    <row r="12" spans="1:3" ht="16" x14ac:dyDescent="0.2">
      <c r="A12" s="20" t="s">
        <v>40</v>
      </c>
      <c r="B12" s="60">
        <v>0</v>
      </c>
      <c r="C12" s="61"/>
    </row>
    <row r="13" spans="1:3" ht="16" x14ac:dyDescent="0.2">
      <c r="A13" s="20" t="s">
        <v>41</v>
      </c>
      <c r="B13" s="47"/>
      <c r="C13" s="48"/>
    </row>
    <row r="14" spans="1:3" ht="16" x14ac:dyDescent="0.2">
      <c r="A14" s="20" t="s">
        <v>42</v>
      </c>
      <c r="B14" s="46"/>
      <c r="C14" s="44"/>
    </row>
    <row r="15" spans="1:3" ht="16" x14ac:dyDescent="0.2">
      <c r="A15" s="20" t="s">
        <v>43</v>
      </c>
      <c r="B15" s="44"/>
      <c r="C15" s="44"/>
    </row>
    <row r="16" spans="1:3" ht="16" x14ac:dyDescent="0.2">
      <c r="A16" s="20" t="s">
        <v>44</v>
      </c>
      <c r="B16" s="44"/>
      <c r="C16" s="44"/>
    </row>
    <row r="17" spans="1:3" x14ac:dyDescent="0.2">
      <c r="A17" s="64" t="s">
        <v>45</v>
      </c>
      <c r="B17" s="44"/>
      <c r="C17" s="44"/>
    </row>
    <row r="18" spans="1:3" x14ac:dyDescent="0.2">
      <c r="A18" s="65"/>
      <c r="B18" s="10" t="s">
        <v>46</v>
      </c>
      <c r="C18" s="10" t="s">
        <v>47</v>
      </c>
    </row>
    <row r="19" spans="1:3" ht="16" x14ac:dyDescent="0.2">
      <c r="A19" s="65"/>
      <c r="B19" s="6" t="s">
        <v>48</v>
      </c>
      <c r="C19" s="6"/>
    </row>
    <row r="20" spans="1:3" x14ac:dyDescent="0.2">
      <c r="A20" s="65"/>
      <c r="B20" s="6"/>
      <c r="C20" s="6"/>
    </row>
    <row r="21" spans="1:3" x14ac:dyDescent="0.2">
      <c r="A21" s="66"/>
      <c r="B21" s="6"/>
      <c r="C21" s="6"/>
    </row>
    <row r="22" spans="1:3" ht="16" x14ac:dyDescent="0.2">
      <c r="A22" s="20" t="s">
        <v>49</v>
      </c>
      <c r="B22" s="44"/>
      <c r="C22" s="44"/>
    </row>
    <row r="23" spans="1:3" ht="16" x14ac:dyDescent="0.2">
      <c r="A23" s="20" t="s">
        <v>50</v>
      </c>
      <c r="B23" s="67"/>
      <c r="C23" s="68"/>
    </row>
    <row r="24" spans="1:3" ht="16" x14ac:dyDescent="0.2">
      <c r="A24" s="20" t="s">
        <v>51</v>
      </c>
      <c r="B24" s="44"/>
      <c r="C24" s="44"/>
    </row>
    <row r="25" spans="1:3" ht="16" x14ac:dyDescent="0.2">
      <c r="A25" s="20" t="s">
        <v>52</v>
      </c>
      <c r="B25" s="44"/>
      <c r="C25" s="44"/>
    </row>
    <row r="26" spans="1:3" ht="16" x14ac:dyDescent="0.2">
      <c r="A26" s="20" t="s">
        <v>53</v>
      </c>
      <c r="B26" s="44"/>
      <c r="C26" s="44"/>
    </row>
    <row r="27" spans="1:3" ht="16" x14ac:dyDescent="0.2">
      <c r="A27" s="19" t="s">
        <v>54</v>
      </c>
      <c r="B27" s="44"/>
      <c r="C27" s="44"/>
    </row>
    <row r="28" spans="1:3" x14ac:dyDescent="0.2">
      <c r="A28" s="69" t="s">
        <v>55</v>
      </c>
      <c r="B28" s="69"/>
      <c r="C28" s="69"/>
    </row>
    <row r="29" spans="1:3" x14ac:dyDescent="0.2">
      <c r="A29" s="62" t="s">
        <v>56</v>
      </c>
      <c r="B29" s="63"/>
      <c r="C29" s="11"/>
    </row>
    <row r="30" spans="1:3" x14ac:dyDescent="0.2">
      <c r="A30" s="62" t="s">
        <v>57</v>
      </c>
      <c r="B30" s="63"/>
      <c r="C30" s="11"/>
    </row>
    <row r="31" spans="1:3" x14ac:dyDescent="0.2">
      <c r="A31" s="62" t="s">
        <v>58</v>
      </c>
      <c r="B31" s="63"/>
      <c r="C31" s="12"/>
    </row>
    <row r="32" spans="1:3" x14ac:dyDescent="0.2">
      <c r="A32" s="62" t="s">
        <v>59</v>
      </c>
      <c r="B32" s="63"/>
      <c r="C32" s="11"/>
    </row>
    <row r="33" spans="1:3" x14ac:dyDescent="0.2">
      <c r="A33" s="62" t="s">
        <v>60</v>
      </c>
      <c r="B33" s="63"/>
      <c r="C33" s="11"/>
    </row>
    <row r="34" spans="1:3" x14ac:dyDescent="0.2">
      <c r="A34" s="62" t="s">
        <v>61</v>
      </c>
      <c r="B34" s="63"/>
      <c r="C34" s="13"/>
    </row>
    <row r="35" spans="1:3" x14ac:dyDescent="0.2">
      <c r="A35" s="58" t="s">
        <v>62</v>
      </c>
      <c r="B35" s="59"/>
      <c r="C35" s="14"/>
    </row>
    <row r="36" spans="1:3" x14ac:dyDescent="0.2">
      <c r="A36" s="58" t="s">
        <v>63</v>
      </c>
      <c r="B36" s="59"/>
      <c r="C36" s="15"/>
    </row>
    <row r="37" spans="1:3" x14ac:dyDescent="0.2">
      <c r="A37" s="70" t="s">
        <v>64</v>
      </c>
      <c r="B37" s="71"/>
      <c r="C37" s="15"/>
    </row>
    <row r="38" spans="1:3" x14ac:dyDescent="0.2">
      <c r="A38" s="72"/>
      <c r="B38" s="73"/>
      <c r="C38" s="15"/>
    </row>
    <row r="39" spans="1:3" x14ac:dyDescent="0.2">
      <c r="A39" s="74"/>
      <c r="B39" s="75"/>
      <c r="C39" s="15"/>
    </row>
    <row r="40" spans="1:3" x14ac:dyDescent="0.2">
      <c r="A40" s="76" t="s">
        <v>65</v>
      </c>
      <c r="B40" s="76"/>
      <c r="C40" s="76"/>
    </row>
    <row r="41" spans="1:3" ht="16" x14ac:dyDescent="0.2">
      <c r="A41" s="17" t="s">
        <v>66</v>
      </c>
      <c r="B41" s="18"/>
      <c r="C41" s="15"/>
    </row>
    <row r="42" spans="1:3" x14ac:dyDescent="0.2">
      <c r="A42" s="58" t="s">
        <v>67</v>
      </c>
      <c r="B42" s="59"/>
      <c r="C42" s="15"/>
    </row>
    <row r="43" spans="1:3" x14ac:dyDescent="0.2">
      <c r="A43" s="58" t="s">
        <v>68</v>
      </c>
      <c r="B43" s="59"/>
      <c r="C43" s="15"/>
    </row>
    <row r="44" spans="1:3" ht="16" x14ac:dyDescent="0.2">
      <c r="A44" s="17" t="s">
        <v>69</v>
      </c>
      <c r="B44" s="18"/>
      <c r="C44" s="15"/>
    </row>
    <row r="45" spans="1:3" ht="16" x14ac:dyDescent="0.2">
      <c r="A45" s="17" t="s">
        <v>70</v>
      </c>
      <c r="B45" s="18"/>
      <c r="C45" s="15"/>
    </row>
    <row r="46" spans="1:3" x14ac:dyDescent="0.2">
      <c r="A46" s="58" t="s">
        <v>71</v>
      </c>
      <c r="B46" s="59"/>
      <c r="C46" s="15"/>
    </row>
    <row r="47" spans="1:3" ht="16" x14ac:dyDescent="0.2">
      <c r="A47" s="17" t="s">
        <v>72</v>
      </c>
      <c r="B47" s="16"/>
      <c r="C47" s="15"/>
    </row>
    <row r="48" spans="1:3" x14ac:dyDescent="0.2">
      <c r="A48" s="58" t="s">
        <v>73</v>
      </c>
      <c r="B48" s="59"/>
      <c r="C48" s="15"/>
    </row>
    <row r="49" spans="1:3" x14ac:dyDescent="0.2">
      <c r="A49" s="58" t="s">
        <v>74</v>
      </c>
      <c r="B49" s="59"/>
      <c r="C49" s="15"/>
    </row>
    <row r="50" spans="1:3" x14ac:dyDescent="0.2">
      <c r="A50" s="58" t="s">
        <v>64</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77" t="s">
        <v>75</v>
      </c>
      <c r="B1" s="77"/>
      <c r="C1" s="77"/>
    </row>
    <row r="2" spans="1:9" ht="15" customHeight="1" x14ac:dyDescent="0.2">
      <c r="A2" s="35" t="s">
        <v>33</v>
      </c>
      <c r="B2" s="81" t="s">
        <v>177</v>
      </c>
      <c r="C2" s="82"/>
    </row>
    <row r="3" spans="1:9" ht="16" x14ac:dyDescent="0.2">
      <c r="A3" s="36" t="s">
        <v>1</v>
      </c>
      <c r="B3" s="96" t="str">
        <f>'AUTOS  NOTA 322'!B2:C2</f>
        <v>11001310302320220044300</v>
      </c>
      <c r="C3" s="96"/>
    </row>
    <row r="4" spans="1:9" ht="16" x14ac:dyDescent="0.2">
      <c r="A4" s="36" t="s">
        <v>2</v>
      </c>
      <c r="B4" s="96" t="str">
        <f>'AUTOS  NOTA 322'!B3:C3</f>
        <v>JUZGADO VEINTITRÉS CIVIL CEL CIRCUITO DE BOGOTÁ</v>
      </c>
      <c r="C4" s="96"/>
    </row>
    <row r="5" spans="1:9" ht="16" x14ac:dyDescent="0.2">
      <c r="A5" s="36" t="s">
        <v>3</v>
      </c>
      <c r="B5" s="96" t="str">
        <f>'AUTOS  NOTA 322'!B4:C4</f>
        <v xml:space="preserve">VICTOR JULIO ARCINIEGAS PORTILLA
SEGUNDO ULLOA AMADOR
COOPERATIVA SANTANDEREANA DE TRANSPORTADORES LIMITADA - COOPETRAN
ALLIANZ SEGUROS SA
</v>
      </c>
      <c r="C5" s="96"/>
    </row>
    <row r="6" spans="1:9" ht="15" customHeight="1" x14ac:dyDescent="0.2">
      <c r="A6" s="36" t="s">
        <v>4</v>
      </c>
      <c r="B6" s="96" t="str">
        <f>'AUTOS  NOTA 322'!B5:C5</f>
        <v>MÓNICA COLMENARES GULUMA (CÓNYUGE DE LA VÍCTIMA) (03/JUN/1969) (48 AÑOS)
SAMUEL FABIÁN CASTILLO COLMENARES (HIJO DE LA VÍCTIMA) (09/ABR/2008) (9 AÑOS)</v>
      </c>
      <c r="C6" s="96"/>
    </row>
    <row r="7" spans="1:9" ht="16" x14ac:dyDescent="0.2">
      <c r="A7" s="36" t="s">
        <v>5</v>
      </c>
      <c r="B7" s="96" t="str">
        <f>'AUTOS  NOTA 322'!B6:C6</f>
        <v>LLAMADA EN GARANTIA</v>
      </c>
      <c r="C7" s="96"/>
    </row>
    <row r="8" spans="1:9" ht="16" x14ac:dyDescent="0.2">
      <c r="A8" s="38" t="s">
        <v>35</v>
      </c>
      <c r="B8" s="96" t="str">
        <f>'AUTOS  NOTA 322'!B7:C8</f>
        <v>ALVARO FABIÁN CASTILLO CASTILLO</v>
      </c>
      <c r="C8" s="96"/>
    </row>
    <row r="9" spans="1:9" ht="32" x14ac:dyDescent="0.2">
      <c r="A9" s="36" t="s">
        <v>76</v>
      </c>
      <c r="B9" s="94">
        <f>SUM(C11,C12,C14,C15,C17)</f>
        <v>4756568402</v>
      </c>
      <c r="C9" s="95"/>
    </row>
    <row r="10" spans="1:9" x14ac:dyDescent="0.2">
      <c r="A10" s="97" t="s">
        <v>77</v>
      </c>
      <c r="B10" s="86" t="s">
        <v>78</v>
      </c>
      <c r="C10" s="87"/>
    </row>
    <row r="11" spans="1:9" ht="16" x14ac:dyDescent="0.2">
      <c r="A11" s="97"/>
      <c r="B11" s="37" t="s">
        <v>79</v>
      </c>
      <c r="C11" s="32">
        <v>4138568402</v>
      </c>
    </row>
    <row r="12" spans="1:9" ht="16" x14ac:dyDescent="0.2">
      <c r="A12" s="97"/>
      <c r="B12" s="37" t="s">
        <v>80</v>
      </c>
      <c r="C12" s="32">
        <f>318000000</f>
        <v>318000000</v>
      </c>
    </row>
    <row r="13" spans="1:9" x14ac:dyDescent="0.2">
      <c r="A13" s="97"/>
      <c r="B13" s="86"/>
      <c r="C13" s="87"/>
    </row>
    <row r="14" spans="1:9" ht="16" x14ac:dyDescent="0.2">
      <c r="A14" s="97"/>
      <c r="B14" s="37" t="s">
        <v>81</v>
      </c>
      <c r="C14" s="40">
        <v>300000000</v>
      </c>
    </row>
    <row r="15" spans="1:9" ht="16" x14ac:dyDescent="0.2">
      <c r="A15" s="97"/>
      <c r="B15" s="37" t="s">
        <v>82</v>
      </c>
      <c r="C15" s="40" t="s">
        <v>178</v>
      </c>
      <c r="E15" t="s">
        <v>83</v>
      </c>
      <c r="F15" s="22">
        <v>0.7</v>
      </c>
    </row>
    <row r="16" spans="1:9" x14ac:dyDescent="0.2">
      <c r="A16" s="97"/>
      <c r="B16" s="86" t="s">
        <v>84</v>
      </c>
      <c r="C16" s="87"/>
      <c r="E16" t="s">
        <v>85</v>
      </c>
      <c r="F16" s="23">
        <v>0.3</v>
      </c>
      <c r="I16" s="25"/>
    </row>
    <row r="17" spans="1:9" x14ac:dyDescent="0.2">
      <c r="A17" s="97"/>
      <c r="B17" s="37"/>
      <c r="C17" s="41"/>
      <c r="F17" s="26"/>
      <c r="I17" s="25"/>
    </row>
    <row r="18" spans="1:9" ht="23.25" customHeight="1" x14ac:dyDescent="0.2">
      <c r="A18" s="39" t="s">
        <v>86</v>
      </c>
      <c r="B18" s="81" t="s">
        <v>85</v>
      </c>
      <c r="C18" s="82"/>
    </row>
    <row r="19" spans="1:9" ht="48" x14ac:dyDescent="0.2">
      <c r="A19" s="36" t="s">
        <v>87</v>
      </c>
      <c r="B19" s="88" t="s">
        <v>179</v>
      </c>
      <c r="C19" s="89"/>
    </row>
    <row r="20" spans="1:9" ht="15" customHeight="1" x14ac:dyDescent="0.2">
      <c r="A20" s="21" t="s">
        <v>88</v>
      </c>
      <c r="B20" s="83">
        <f>((C22+C23+C25+C26+C30+C28+C32+C34+C29+C33)-C37)*C36*C38</f>
        <v>2018078952</v>
      </c>
      <c r="C20" s="83"/>
    </row>
    <row r="21" spans="1:9" ht="16" x14ac:dyDescent="0.2">
      <c r="A21" s="7" t="s">
        <v>89</v>
      </c>
      <c r="B21" s="90" t="s">
        <v>78</v>
      </c>
      <c r="C21" s="91"/>
    </row>
    <row r="22" spans="1:9" ht="16" x14ac:dyDescent="0.2">
      <c r="A22" s="92"/>
      <c r="B22" s="37" t="s">
        <v>79</v>
      </c>
      <c r="C22" s="32">
        <v>1798078952</v>
      </c>
    </row>
    <row r="23" spans="1:9" ht="16" x14ac:dyDescent="0.2">
      <c r="A23" s="93"/>
      <c r="B23" s="37" t="s">
        <v>80</v>
      </c>
      <c r="C23" s="32">
        <v>0</v>
      </c>
    </row>
    <row r="24" spans="1:9" x14ac:dyDescent="0.2">
      <c r="A24" s="93"/>
      <c r="B24" s="86" t="s">
        <v>90</v>
      </c>
      <c r="C24" s="87"/>
    </row>
    <row r="25" spans="1:9" ht="16" x14ac:dyDescent="0.2">
      <c r="A25" s="93"/>
      <c r="B25" s="37" t="s">
        <v>81</v>
      </c>
      <c r="C25" s="32">
        <v>120000000</v>
      </c>
    </row>
    <row r="26" spans="1:9" ht="29" customHeight="1" x14ac:dyDescent="0.2">
      <c r="A26" s="93"/>
      <c r="B26" s="37" t="s">
        <v>91</v>
      </c>
      <c r="C26" s="32">
        <v>100000000</v>
      </c>
    </row>
    <row r="27" spans="1:9" x14ac:dyDescent="0.2">
      <c r="A27" s="93"/>
      <c r="B27" s="86" t="s">
        <v>92</v>
      </c>
      <c r="C27" s="87"/>
    </row>
    <row r="28" spans="1:9" ht="16" x14ac:dyDescent="0.2">
      <c r="A28" s="93"/>
      <c r="B28" s="37" t="s">
        <v>93</v>
      </c>
      <c r="C28" s="32">
        <v>0</v>
      </c>
    </row>
    <row r="29" spans="1:9" ht="16" x14ac:dyDescent="0.2">
      <c r="A29" s="93"/>
      <c r="B29" s="37" t="s">
        <v>79</v>
      </c>
      <c r="C29" s="32">
        <v>0</v>
      </c>
    </row>
    <row r="30" spans="1:9" ht="16" x14ac:dyDescent="0.2">
      <c r="A30" s="93"/>
      <c r="B30" s="37" t="s">
        <v>80</v>
      </c>
      <c r="C30" s="32">
        <v>0</v>
      </c>
    </row>
    <row r="31" spans="1:9" x14ac:dyDescent="0.2">
      <c r="A31" s="93"/>
      <c r="B31" s="86" t="s">
        <v>94</v>
      </c>
      <c r="C31" s="87"/>
    </row>
    <row r="32" spans="1:9" x14ac:dyDescent="0.2">
      <c r="A32" s="93"/>
      <c r="B32" s="37"/>
      <c r="C32" s="32"/>
    </row>
    <row r="33" spans="1:3" ht="16" x14ac:dyDescent="0.2">
      <c r="A33" s="93"/>
      <c r="B33" s="37" t="s">
        <v>79</v>
      </c>
      <c r="C33" s="32">
        <v>0</v>
      </c>
    </row>
    <row r="34" spans="1:3" ht="16" x14ac:dyDescent="0.2">
      <c r="A34" s="93"/>
      <c r="B34" s="37" t="s">
        <v>80</v>
      </c>
      <c r="C34" s="32">
        <v>0</v>
      </c>
    </row>
    <row r="35" spans="1:3" x14ac:dyDescent="0.2">
      <c r="A35" s="93"/>
      <c r="B35" s="86" t="s">
        <v>95</v>
      </c>
      <c r="C35" s="87"/>
    </row>
    <row r="36" spans="1:3" ht="16" x14ac:dyDescent="0.2">
      <c r="A36" s="93"/>
      <c r="B36" s="37" t="s">
        <v>96</v>
      </c>
      <c r="C36" s="33">
        <v>1</v>
      </c>
    </row>
    <row r="37" spans="1:3" ht="16" x14ac:dyDescent="0.2">
      <c r="A37" s="93"/>
      <c r="B37" s="37" t="s">
        <v>40</v>
      </c>
      <c r="C37" s="34">
        <v>0</v>
      </c>
    </row>
    <row r="38" spans="1:3" ht="16" x14ac:dyDescent="0.2">
      <c r="A38" s="93"/>
      <c r="B38" s="37" t="s">
        <v>97</v>
      </c>
      <c r="C38" s="33">
        <v>1</v>
      </c>
    </row>
    <row r="39" spans="1:3" ht="16" x14ac:dyDescent="0.2">
      <c r="A39" s="24" t="s">
        <v>98</v>
      </c>
      <c r="B39" s="83">
        <f>IFERROR(B20*(VLOOKUP(B18,E15:F17,2,0)),16666)</f>
        <v>605423685.60000002</v>
      </c>
      <c r="C39" s="83"/>
    </row>
    <row r="40" spans="1:3" ht="93" customHeight="1" x14ac:dyDescent="0.2">
      <c r="A40" s="36" t="s">
        <v>99</v>
      </c>
      <c r="B40" s="84" t="s">
        <v>183</v>
      </c>
      <c r="C40" s="85"/>
    </row>
    <row r="41" spans="1:3" ht="211.5" customHeight="1" x14ac:dyDescent="0.2">
      <c r="A41" s="36" t="s">
        <v>100</v>
      </c>
      <c r="B41" s="79" t="s">
        <v>182</v>
      </c>
      <c r="C41" s="80"/>
    </row>
    <row r="42" spans="1:3" ht="26" customHeight="1" x14ac:dyDescent="0.2">
      <c r="A42" s="43" t="s">
        <v>101</v>
      </c>
      <c r="B42" s="43"/>
      <c r="C42" s="43"/>
    </row>
    <row r="43" spans="1:3" x14ac:dyDescent="0.2">
      <c r="A43" s="42" t="s">
        <v>102</v>
      </c>
      <c r="B43" s="78"/>
      <c r="C43" s="78"/>
    </row>
    <row r="44" spans="1:3" ht="41" customHeight="1" x14ac:dyDescent="0.2">
      <c r="A44" s="42" t="s">
        <v>103</v>
      </c>
      <c r="B44" s="78"/>
      <c r="C44" s="7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77" t="s">
        <v>104</v>
      </c>
      <c r="B1" s="77"/>
      <c r="C1" s="77"/>
    </row>
    <row r="2" spans="1:3" ht="16" x14ac:dyDescent="0.2">
      <c r="A2" s="20" t="s">
        <v>33</v>
      </c>
      <c r="B2" s="67" t="str">
        <f>'AUTOS NOTA 324'!B2:C2</f>
        <v xml:space="preserve">64099027 - APJ31695	</v>
      </c>
      <c r="C2" s="68"/>
    </row>
    <row r="3" spans="1:3" ht="16" x14ac:dyDescent="0.2">
      <c r="A3" s="5" t="s">
        <v>1</v>
      </c>
      <c r="B3" s="44" t="str">
        <f>'AUTOS  NOTA 322'!B2:C2</f>
        <v>11001310302320220044300</v>
      </c>
      <c r="C3" s="44"/>
    </row>
    <row r="4" spans="1:3" ht="16" x14ac:dyDescent="0.2">
      <c r="A4" s="5" t="s">
        <v>2</v>
      </c>
      <c r="B4" s="44" t="str">
        <f>'AUTOS  NOTA 322'!B3:C3</f>
        <v>JUZGADO VEINTITRÉS CIVIL CEL CIRCUITO DE BOGOTÁ</v>
      </c>
      <c r="C4" s="44"/>
    </row>
    <row r="5" spans="1:3" ht="16" x14ac:dyDescent="0.2">
      <c r="A5" s="5" t="s">
        <v>3</v>
      </c>
      <c r="B5" s="44" t="str">
        <f>'AUTOS  NOTA 322'!B4:C4</f>
        <v xml:space="preserve">VICTOR JULIO ARCINIEGAS PORTILLA
SEGUNDO ULLOA AMADOR
COOPERATIVA SANTANDEREANA DE TRANSPORTADORES LIMITADA - COOPETRAN
ALLIANZ SEGUROS SA
</v>
      </c>
      <c r="C5" s="44"/>
    </row>
    <row r="6" spans="1:3" ht="15" customHeight="1" x14ac:dyDescent="0.2">
      <c r="A6" s="5" t="s">
        <v>4</v>
      </c>
      <c r="B6" s="44" t="str">
        <f>'AUTOS  NOTA 322'!B5:C5</f>
        <v>MÓNICA COLMENARES GULUMA (CÓNYUGE DE LA VÍCTIMA) (03/JUN/1969) (48 AÑOS)
SAMUEL FABIÁN CASTILLO COLMENARES (HIJO DE LA VÍCTIMA) (09/ABR/2008) (9 AÑOS)</v>
      </c>
      <c r="C6" s="44"/>
    </row>
    <row r="7" spans="1:3" ht="15" customHeight="1" x14ac:dyDescent="0.2">
      <c r="A7" s="5" t="s">
        <v>5</v>
      </c>
      <c r="B7" s="44" t="str">
        <f>'AUTOS  NOTA 322'!B6:C6</f>
        <v>LLAMADA EN GARANTIA</v>
      </c>
      <c r="C7" s="44"/>
    </row>
    <row r="8" spans="1:3" ht="15" customHeight="1" x14ac:dyDescent="0.2">
      <c r="A8" s="31" t="s">
        <v>35</v>
      </c>
      <c r="B8" s="44" t="str">
        <f>'AUTOS  NOTA 322'!B7:C8</f>
        <v>ALVARO FABIÁN CASTILLO CASTILLO</v>
      </c>
      <c r="C8" s="44"/>
    </row>
    <row r="9" spans="1:3" ht="19" customHeight="1" x14ac:dyDescent="0.2">
      <c r="A9" s="5" t="s">
        <v>105</v>
      </c>
      <c r="B9" s="44"/>
      <c r="C9" s="44"/>
    </row>
    <row r="10" spans="1:3" ht="16" x14ac:dyDescent="0.2">
      <c r="A10" s="7" t="s">
        <v>89</v>
      </c>
      <c r="B10" s="100">
        <f>'AUTOS NOTA 324'!B20:C20</f>
        <v>2018078952</v>
      </c>
      <c r="C10" s="100"/>
    </row>
    <row r="11" spans="1:3" ht="16" x14ac:dyDescent="0.2">
      <c r="A11" s="7" t="s">
        <v>106</v>
      </c>
      <c r="B11" s="101">
        <f>'AUTOS NOTA 324'!B39:C39</f>
        <v>605423685.60000002</v>
      </c>
      <c r="C11" s="44"/>
    </row>
    <row r="12" spans="1:3" ht="32" x14ac:dyDescent="0.2">
      <c r="A12" s="7" t="s">
        <v>107</v>
      </c>
      <c r="B12" s="98"/>
      <c r="C12" s="99"/>
    </row>
    <row r="13" spans="1:3" ht="48" x14ac:dyDescent="0.2">
      <c r="A13" s="5" t="s">
        <v>108</v>
      </c>
      <c r="B13" s="44"/>
      <c r="C13" s="44"/>
    </row>
    <row r="14" spans="1:3" ht="48" x14ac:dyDescent="0.2">
      <c r="A14" s="5" t="s">
        <v>109</v>
      </c>
      <c r="B14" s="44"/>
      <c r="C14" s="44"/>
    </row>
    <row r="15" spans="1:3" ht="16" x14ac:dyDescent="0.2">
      <c r="A15" s="5" t="s">
        <v>110</v>
      </c>
      <c r="B15" s="6"/>
      <c r="C15" s="6"/>
    </row>
    <row r="16" spans="1:3" ht="16" x14ac:dyDescent="0.2">
      <c r="A16" s="7" t="s">
        <v>111</v>
      </c>
      <c r="B16" s="44"/>
      <c r="C16" s="44"/>
    </row>
    <row r="17" spans="1:3" ht="16" x14ac:dyDescent="0.2">
      <c r="A17" s="6" t="s">
        <v>112</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2">
      <c r="A3" t="s">
        <v>129</v>
      </c>
      <c r="C3" t="s">
        <v>130</v>
      </c>
      <c r="D3" s="2" t="s">
        <v>131</v>
      </c>
      <c r="E3" s="1" t="s">
        <v>132</v>
      </c>
      <c r="F3" s="2" t="s">
        <v>85</v>
      </c>
      <c r="G3" s="4">
        <v>0.3</v>
      </c>
      <c r="H3" t="s">
        <v>133</v>
      </c>
      <c r="I3" t="s">
        <v>134</v>
      </c>
      <c r="L3" s="30" t="s">
        <v>38</v>
      </c>
      <c r="M3" t="s">
        <v>135</v>
      </c>
      <c r="N3" t="s">
        <v>124</v>
      </c>
    </row>
    <row r="4" spans="1:15" x14ac:dyDescent="0.2">
      <c r="A4" t="s">
        <v>135</v>
      </c>
      <c r="C4" t="s">
        <v>136</v>
      </c>
      <c r="E4" s="1" t="s">
        <v>137</v>
      </c>
      <c r="H4" t="s">
        <v>138</v>
      </c>
      <c r="I4" t="s">
        <v>139</v>
      </c>
      <c r="L4" t="s">
        <v>140</v>
      </c>
    </row>
    <row r="5" spans="1:15" x14ac:dyDescent="0.2">
      <c r="A5" t="s">
        <v>141</v>
      </c>
      <c r="E5" s="1" t="s">
        <v>142</v>
      </c>
      <c r="H5" t="s">
        <v>143</v>
      </c>
      <c r="I5" t="s">
        <v>144</v>
      </c>
      <c r="L5" s="30" t="s">
        <v>145</v>
      </c>
    </row>
    <row r="6" spans="1:15" x14ac:dyDescent="0.2">
      <c r="E6" s="1" t="s">
        <v>146</v>
      </c>
      <c r="I6" t="s">
        <v>147</v>
      </c>
      <c r="L6" s="30" t="s">
        <v>148</v>
      </c>
    </row>
    <row r="7" spans="1:15" x14ac:dyDescent="0.2">
      <c r="E7" s="1" t="s">
        <v>149</v>
      </c>
      <c r="I7" t="s">
        <v>150</v>
      </c>
      <c r="L7" s="30" t="s">
        <v>151</v>
      </c>
    </row>
    <row r="8" spans="1:15" x14ac:dyDescent="0.2">
      <c r="E8" s="1" t="s">
        <v>152</v>
      </c>
      <c r="L8" s="30" t="s">
        <v>92</v>
      </c>
    </row>
    <row r="9" spans="1:15" x14ac:dyDescent="0.2">
      <c r="L9" s="30" t="s">
        <v>153</v>
      </c>
    </row>
    <row r="10" spans="1:15" x14ac:dyDescent="0.2">
      <c r="L10" s="30" t="s">
        <v>154</v>
      </c>
    </row>
    <row r="11" spans="1:15" x14ac:dyDescent="0.2">
      <c r="L11" s="30" t="s">
        <v>155</v>
      </c>
    </row>
    <row r="12" spans="1:15" x14ac:dyDescent="0.2">
      <c r="L12" s="30" t="s">
        <v>156</v>
      </c>
    </row>
    <row r="13" spans="1:15" x14ac:dyDescent="0.2">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e7d3d6e7-89cb-4750-b948-5e984f176bb6"/>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4382931b-6036-484b-ad41-6810b26eb98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2024-06-19T22:58:49Z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