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d.docs.live.net/0db034f32b59695d/Documentos/GHA/LITIGIOS BOGOTÁ/ALLIANZ/MÓNICA COLMENARES/"/>
    </mc:Choice>
  </mc:AlternateContent>
  <xr:revisionPtr revIDLastSave="16" documentId="8_{A2ACB9A0-FECD-4CF8-9ED9-1F27B8DA1CAF}" xr6:coauthVersionLast="47" xr6:coauthVersionMax="47" xr10:uidLastSave="{3A21AACE-B7B2-48D9-B46E-E07EFE55B8AC}"/>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8" l="1"/>
  <c r="B3" i="8"/>
  <c r="B4" i="8"/>
  <c r="B14" i="8"/>
  <c r="C18" i="8"/>
  <c r="B15" i="8" s="1"/>
  <c r="B7" i="9" l="1"/>
  <c r="B6" i="9"/>
  <c r="B5" i="9"/>
  <c r="B4" i="9"/>
  <c r="B3" i="9"/>
  <c r="B4" i="7"/>
  <c r="B5" i="7"/>
  <c r="B6" i="7"/>
  <c r="B7" i="7"/>
  <c r="B3" i="7"/>
  <c r="B35" i="8" l="1"/>
</calcChain>
</file>

<file path=xl/sharedStrings.xml><?xml version="1.0" encoding="utf-8"?>
<sst xmlns="http://schemas.openxmlformats.org/spreadsheetml/2006/main" count="230" uniqueCount="170">
  <si>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</si>
  <si>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</si>
  <si>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</si>
  <si>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</si>
  <si>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</si>
  <si>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</si>
  <si>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</si>
  <si>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</si>
  <si>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</si>
  <si>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</si>
  <si>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</si>
  <si>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</si>
  <si>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</si>
  <si>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</si>
  <si>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</si>
  <si>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</si>
  <si>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</si>
  <si>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</si>
  <si>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</si>
  <si>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</si>
  <si>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</si>
  <si>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</si>
  <si>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</si>
  <si>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</si>
  <si>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</si>
  <si>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</si>
  <si>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</si>
  <si>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</si>
  <si>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</si>
  <si>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</si>
  <si>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</si>
  <si>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</si>
  <si>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</si>
  <si>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</si>
  <si>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</si>
  <si>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</si>
  <si>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</si>
  <si>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</si>
  <si>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</si>
  <si>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</si>
  <si>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</si>
  <si>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</si>
  <si>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</si>
  <si>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</si>
  <si>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</si>
  <si>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</si>
  <si>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</si>
  <si>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</si>
  <si>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</si>
  <si>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</si>
  <si>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</si>
  <si>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</si>
  <si>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</si>
  <si>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</si>
  <si>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</si>
  <si>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</si>
  <si>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</si>
  <si>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</si>
  <si>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</si>
  <si>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</si>
  <si>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</si>
  <si>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</si>
  <si>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</si>
  <si>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</si>
  <si>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</si>
  <si>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</si>
  <si>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</si>
  <si>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</si>
  <si>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</si>
  <si>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</si>
  <si>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</si>
  <si>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</si>
  <si>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</si>
  <si>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</si>
  <si>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</si>
  <si>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</si>
  <si>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</si>
  <si>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</si>
  <si>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</si>
  <si>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</si>
  <si>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</si>
  <si>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</si>
  <si>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</si>
  <si>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</si>
  <si>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</si>
  <si>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</si>
  <si>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</si>
  <si>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</si>
  <si>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</si>
  <si>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</si>
  <si>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</si>
  <si>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</si>
  <si>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</si>
  <si>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</si>
  <si>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</si>
  <si>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</si>
  <si>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</si>
  <si>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</si>
  <si>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</si>
  <si>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</si>
  <si>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</si>
  <si>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</si>
  <si>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</si>
  <si>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</si>
  <si>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</si>
  <si>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</si>
  <si>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</si>
  <si>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</si>
  <si>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</si>
  <si>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</si>
  <si>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</si>
  <si>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</si>
  <si>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</si>
  <si>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</si>
  <si>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</si>
  <si>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</si>
  <si>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</si>
  <si>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</si>
  <si>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</si>
  <si>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</si>
  <si>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</si>
  <si>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</si>
  <si>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</si>
  <si>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</si>
  <si>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</si>
  <si>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</si>
  <si>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</si>
  <si>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11001310302320220044300</t>
  </si>
  <si>
    <t>VICTOR JULIO ARCINIEGAS PORTILLA</t>
  </si>
  <si>
    <t>SEGUNDO ULLOA AMADOR</t>
  </si>
  <si>
    <t>COOPERATIVA SANTANDEREANA DE TRANSPORTADORES LIMITADA - COOPETRAN</t>
  </si>
  <si>
    <t>ALLIANZ SEGUROS SA</t>
  </si>
  <si>
    <t>ALLIANZ SEGUROS DE VIDA SA</t>
  </si>
  <si>
    <t>ALLIANZ COLOMBIA</t>
  </si>
  <si>
    <t>FUNDACIÓN ALLIANZ COLOMBIA</t>
  </si>
  <si>
    <t>FALLECIMIENTO</t>
  </si>
  <si>
    <t>ALVARO FABIÁN CASTILLO CASTILLO</t>
  </si>
  <si>
    <t>Calle 11 No 108 – 48 casa 372 Bogotá Cundinamarca</t>
  </si>
  <si>
    <t>monicacg011@gmail.com</t>
  </si>
  <si>
    <t>27 DE OCTUBRE DE 1972</t>
  </si>
  <si>
    <t>NÚMERO DE TELÉFONO DEL APODERADO: 3421432</t>
  </si>
  <si>
    <t>MATERIALES E INMATERIALES</t>
  </si>
  <si>
    <t>CASADO</t>
  </si>
  <si>
    <t>45 AÑOS</t>
  </si>
  <si>
    <t>03 DE DICIEMBRE DE 2017</t>
  </si>
  <si>
    <t>SIN PROFESIÓN</t>
  </si>
  <si>
    <t>NO SE RELACIONA</t>
  </si>
  <si>
    <t>RESPONSABILIDAD CIVIL EXTRACONTRACTUAL</t>
  </si>
  <si>
    <t>$8.323.250 en promedio, sumando pensión y los ingresos que tiene por rentas no laborales conforme a la Declaración de Renta aportada.</t>
  </si>
  <si>
    <t>SUE 976</t>
  </si>
  <si>
    <t>220052970000735</t>
  </si>
  <si>
    <t>17 DE FEBRERO DE 2023</t>
  </si>
  <si>
    <t>DEMANDADA DIRECTA</t>
  </si>
  <si>
    <t>Perjuicios morales</t>
  </si>
  <si>
    <t>Daños a la vida en relación</t>
  </si>
  <si>
    <t>NO SE CUANTIFICA</t>
  </si>
  <si>
    <t>Daño moral</t>
  </si>
  <si>
    <t xml:space="preserve">64099027 -APJ31695	</t>
  </si>
  <si>
    <t>MÓNICA COLMENARES GULUMA (Cónyuge)</t>
  </si>
  <si>
    <t>SAMUEL FABIÁN CASTILLO COLMENARES (Hijo)</t>
  </si>
  <si>
    <t>Daño a la vida en relación</t>
  </si>
  <si>
    <t>JUZGADO VEINTITRÉS CIVIL DEL CIRCUITO DE BOGOTÁ</t>
  </si>
  <si>
    <t>1. El día 02 de diciembre de 2017 tuvo lugar un accidente de tránsito en el cual estuvieron involucrados el vehículos de placas SUE 976 asegurado con Allianz Seguros SA y el vehículo de placas WFQ 914 conducido por el señor Alvaro Castillo Castillo (Q.E.P.D)
2.Del accidente en mención, el señor Alvaro Castillo Castillo (Q.E.P.D) falleció, por ello, su esposa y su hijo solicita se indemnice por daños morales, a la vida en relación, emergente y lucro cesante, pues indican que el conductor del bus asegurado ocasionó el accidente al perder el control en la conducción por el exceso de velocidad en el que transitaba, fundamentando lo anterior, en que en el IPAT se codificó la hipótesis 306 referente a huecos en la vía.
3. El bus conducido por el señor Víctor Arciniegas se encuentra asegurado con la Póliza número 220052970000735, en tal virtud los demandantes interpusieron demanda directamente contra el propietario, conductor y aseguradora.</t>
  </si>
  <si>
    <t>MÓNICA COLMENARES GULUMA (esposa)</t>
  </si>
  <si>
    <t>SAMUEL FABIÁN CASTILLO COLMENARES (hijo)</t>
  </si>
  <si>
    <t>4 DE OCTUBRE DE 2023</t>
  </si>
  <si>
    <t>2 DE NOVIEMBRE DE 2023</t>
  </si>
  <si>
    <t xml:space="preserve">1.	FALTA DE LEGITIMACIÓN EN LA CAUSA POR PASIVA DE FUNDACIÓN ALLIANZ COLOMBIA.
2.	FALTA ABSOLUTA DE LEGITIMACIÓN EN LA CAUSA POR ACTIVA DE MÓNICA COLMENARES Y EL MENOR SAMUEL FABIÁN CASTILLO.
3.	INEXISTENCIA DE CONTRATO DE SEGURO ENTRE FUNDACIÓN ALLIANZ COLOMBIA Y LOS VINCULADOS EN ESTE PROCESO JUDICIAL.
4. GENÉRICA O INNOMINADA. </t>
  </si>
  <si>
    <t>En el presente caso debe tenerse en cuenta que, no hay ninguna póliza afectable para Fundación Allianz Colombia. Sin embargo, se estima la liquidación objetiva de las pretensiones por un monto total por  $2.038.078.952
1.	Daño moral: Por concepto de daño moral se tendrá en cuenta la suma de $120.000.000 discriminados así: $60.000.000 para Mónica Colmenares, cónyuge del fallecido y  $60.000.000 para el menor Samuel Castillo Colmenares, hijo del fallecido.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familiares de primer grado y cónyuge.
2.	Daño a la vida en relación: Por concepto a daño a la vida en relación se tendrá en cuenta la suma de $120.000.000 discriminados así: $60.000.000 para Mónica Colmenares, cónyuge del fallecido y  $60.000.000 para el menor Samuel Castillo Colmenares, hijo del fallecido. Las anteriores sumas económicas se liquidaron teniendo en cuenta los criterios jurisprudenciales fijados por la Corte Suprema de Justicia y los informes psicológicos de los demandantes.
3.	Lucro cesante: Se reconocerá como lucro cesante la suma de $1.798.078.952 a la señora Mónica Colmenares y Samuel Castillo, cónyuge e hijo de la víctima. Ahora bien, teniendo en cuenta que, se aportó la declaración de renta del año 2017 del señor Álvaro Fabián Castillo (Q.E.P.D) fue posible calcular que sus ingresos ascienden a $8.998.090 sumando pensión y los ingresos que tiene por rentas no laborales. Por lo que, por Lucro Cesante Consolidado se reconocerá al menor $364.110.988 y a la señora Colmenares $364.110.988 y por Lucro Cesante Futuro se reconocerá al menor $250.472.398 teniendo en cuenta que, hacían falta 10 años para cumplir los 25 y a la señora Colmenares $819.024.963, puesto que, pese a que no se acredita la dependencia, en efecto la señora Mónica Colmenares no cuenta con pensión y no se encuentra afiliada al régimen de salud, por lo que será procedente reconocer el lucro cesante.
4.	Daño emergente: no se reconocerá suma alguna por concepto de daño emergente, pues la Corte Suprema de Justicia ha establecido que para la procedencia de reconocimiento de perjuicios a título de daño emergente, es necesario que el reclamante demuestre mediante prueba suficiente que se trata de perjuicios ciertos y no hipotéticos. Lo que no sucede en el caso de marras, en tanto que la parte Demandante no allega factura de venta que acredite que la demandante incurrió en efecto en el gasto de la camioneta marca Mitsubishi fuso, línea FE85DHZSLGP, color blanco, modelo 2017.</t>
  </si>
  <si>
    <t>La contingencia se califica como REMOTA toda vez que Fundación Allianz Colombia no tiene ninguna relación con el objeto del litigio.
Lo primero que debe tomarse en consideración, es que el objeto del litigo versa sobre una Póliza que ampara la Responsabilidad Civil Extracontractual, que no tiene relación con Fundación Allianz Colombia, pues la misma al ser una persona jurídica sin ánimo de lucro, no desarrolla ninguna actividad comercial ni está habilitada para expedir pólizas. Teniendo en cuenta que Fundación Allianz Colombia no participó en el negocio aseguraticio que invocan los demandantes, ni tuvo relación con el acaecimiento del accidente de tránsito en el cual se atribuye la responsabilidad al vehículo asegurado por una póliza que expidió Allianz Seguros S.A., la contingencia se califica como remota por la patente falta de legitimación en la causa por pasiva en cabeza de Fundación Allianz Colombia y por activa en cabeza de los demandantes, dado que la Fundación no tiene ninguna relación con la póliza ni con el accidente.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</si>
</sst>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Cuerpo)"/>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0" borderId="3" xfId="0"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164" fontId="0" fillId="7" borderId="1" xfId="1" applyNumberFormat="1" applyFont="1" applyFill="1" applyBorder="1" applyAlignment="1">
      <alignment horizontal="right" vertical="top"/>
    </xf>
    <xf numFmtId="42" fontId="0" fillId="7" borderId="1" xfId="1" applyFont="1" applyFill="1" applyBorder="1" applyAlignment="1">
      <alignment horizontal="right" vertical="top"/>
    </xf>
    <xf numFmtId="0" fontId="0" fillId="0" borderId="1" xfId="0" applyBorder="1" applyAlignment="1">
      <alignment horizontal="justify" vertical="top" wrapText="1"/>
    </xf>
    <xf numFmtId="0" fontId="0" fillId="0" borderId="1"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0" borderId="1" xfId="1" applyFont="1" applyBorder="1" applyAlignment="1">
      <alignment horizontal="justify" vertical="top" wrapText="1"/>
    </xf>
    <xf numFmtId="0" fontId="7" fillId="0" borderId="2" xfId="0" applyFont="1" applyBorder="1" applyAlignment="1">
      <alignment horizontal="left" vertical="top"/>
    </xf>
    <xf numFmtId="14" fontId="0" fillId="0" borderId="1" xfId="0" applyNumberFormat="1" applyBorder="1" applyAlignment="1">
      <alignment horizontal="justify" vertical="top"/>
    </xf>
    <xf numFmtId="0" fontId="0" fillId="0" borderId="1" xfId="0" quotePrefix="1" applyBorder="1" applyAlignment="1">
      <alignment horizontal="justify" vertical="top"/>
    </xf>
    <xf numFmtId="3"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8"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xf>
    <xf numFmtId="0" fontId="0" fillId="0" borderId="2"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icacg01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90"/>
  <sheetViews>
    <sheetView topLeftCell="A37" zoomScale="115" zoomScaleNormal="115" workbookViewId="0">
      <selection activeCell="B43" sqref="B43:C43"/>
    </sheetView>
  </sheetViews>
  <sheetFormatPr baseColWidth="10" defaultColWidth="0" defaultRowHeight="15"/>
  <cols>
    <col min="1" max="1" width="46.140625" style="9" bestFit="1" customWidth="1"/>
    <col min="2" max="2" width="63.85546875" style="9" customWidth="1"/>
    <col min="3" max="3" width="19.140625" style="9" customWidth="1"/>
    <col min="4" max="4" width="11.42578125" style="2" hidden="1" customWidth="1"/>
    <col min="5" max="6" width="0" style="2" hidden="1" customWidth="1"/>
    <col min="7" max="16384" width="11.42578125" style="2" hidden="1"/>
  </cols>
  <sheetData>
    <row r="1" spans="1:3" ht="18.75">
      <c r="A1" s="37" t="s">
        <v>58</v>
      </c>
      <c r="B1" s="37"/>
      <c r="C1" s="37"/>
    </row>
    <row r="2" spans="1:3">
      <c r="A2" s="5" t="s">
        <v>13</v>
      </c>
      <c r="B2" s="45" t="s">
        <v>127</v>
      </c>
      <c r="C2" s="36"/>
    </row>
    <row r="3" spans="1:3">
      <c r="A3" s="5" t="s">
        <v>0</v>
      </c>
      <c r="B3" s="36" t="s">
        <v>161</v>
      </c>
      <c r="C3" s="36"/>
    </row>
    <row r="4" spans="1:3">
      <c r="A4" s="5" t="s">
        <v>124</v>
      </c>
      <c r="B4" s="21" t="s">
        <v>134</v>
      </c>
      <c r="C4" s="29"/>
    </row>
    <row r="5" spans="1:3">
      <c r="A5" s="5" t="s">
        <v>124</v>
      </c>
      <c r="B5" s="21" t="s">
        <v>133</v>
      </c>
      <c r="C5" s="29"/>
    </row>
    <row r="6" spans="1:3">
      <c r="A6" s="5" t="s">
        <v>124</v>
      </c>
      <c r="B6" s="21" t="s">
        <v>132</v>
      </c>
      <c r="C6" s="29"/>
    </row>
    <row r="7" spans="1:3">
      <c r="A7" s="5" t="s">
        <v>124</v>
      </c>
      <c r="B7" s="21" t="s">
        <v>131</v>
      </c>
      <c r="C7" s="29"/>
    </row>
    <row r="8" spans="1:3" ht="30">
      <c r="A8" s="5" t="s">
        <v>124</v>
      </c>
      <c r="B8" s="21" t="s">
        <v>130</v>
      </c>
      <c r="C8" s="29"/>
    </row>
    <row r="9" spans="1:3">
      <c r="A9" s="5" t="s">
        <v>124</v>
      </c>
      <c r="B9" s="21" t="s">
        <v>129</v>
      </c>
      <c r="C9" s="29"/>
    </row>
    <row r="10" spans="1:3">
      <c r="A10" s="5" t="s">
        <v>124</v>
      </c>
      <c r="B10" s="40" t="s">
        <v>128</v>
      </c>
      <c r="C10" s="41"/>
    </row>
    <row r="11" spans="1:3">
      <c r="A11" s="5" t="s">
        <v>1</v>
      </c>
      <c r="B11" s="43" t="s">
        <v>163</v>
      </c>
      <c r="C11" s="41"/>
    </row>
    <row r="12" spans="1:3">
      <c r="A12" s="5" t="s">
        <v>1</v>
      </c>
      <c r="B12" s="36" t="s">
        <v>164</v>
      </c>
      <c r="C12" s="36"/>
    </row>
    <row r="13" spans="1:3">
      <c r="A13" s="5" t="s">
        <v>125</v>
      </c>
      <c r="B13" s="36" t="s">
        <v>152</v>
      </c>
      <c r="C13" s="36"/>
    </row>
    <row r="14" spans="1:3">
      <c r="A14" s="30" t="s">
        <v>126</v>
      </c>
      <c r="B14" s="40" t="s">
        <v>135</v>
      </c>
      <c r="C14" s="41"/>
    </row>
    <row r="15" spans="1:3">
      <c r="A15" s="31" t="s">
        <v>2</v>
      </c>
      <c r="B15" s="36" t="s">
        <v>136</v>
      </c>
      <c r="C15" s="36"/>
    </row>
    <row r="16" spans="1:3">
      <c r="A16" s="31" t="s">
        <v>56</v>
      </c>
      <c r="B16" s="36">
        <v>3080705</v>
      </c>
      <c r="C16" s="36"/>
    </row>
    <row r="17" spans="1:3">
      <c r="A17" s="31" t="s">
        <v>96</v>
      </c>
      <c r="B17" s="40" t="s">
        <v>141</v>
      </c>
      <c r="C17" s="41"/>
    </row>
    <row r="18" spans="1:3">
      <c r="A18" s="31" t="s">
        <v>14</v>
      </c>
      <c r="B18" s="35" t="s">
        <v>137</v>
      </c>
      <c r="C18" s="35"/>
    </row>
    <row r="19" spans="1:3" ht="30" customHeight="1">
      <c r="A19" s="32" t="s">
        <v>15</v>
      </c>
      <c r="B19" s="35" t="s">
        <v>140</v>
      </c>
      <c r="C19" s="35"/>
    </row>
    <row r="20" spans="1:3" ht="30" customHeight="1">
      <c r="A20" s="5" t="s">
        <v>16</v>
      </c>
      <c r="B20" s="48" t="s">
        <v>138</v>
      </c>
      <c r="C20" s="35"/>
    </row>
    <row r="21" spans="1:3">
      <c r="A21" s="5" t="s">
        <v>17</v>
      </c>
      <c r="B21" s="36" t="s">
        <v>142</v>
      </c>
      <c r="C21" s="36"/>
    </row>
    <row r="22" spans="1:3">
      <c r="A22" s="5" t="s">
        <v>18</v>
      </c>
      <c r="B22" s="36" t="s">
        <v>139</v>
      </c>
      <c r="C22" s="36"/>
    </row>
    <row r="23" spans="1:3">
      <c r="A23" s="5" t="s">
        <v>19</v>
      </c>
      <c r="B23" s="36" t="s">
        <v>143</v>
      </c>
      <c r="C23" s="36"/>
    </row>
    <row r="24" spans="1:3">
      <c r="A24" s="5" t="s">
        <v>20</v>
      </c>
      <c r="B24" s="36" t="s">
        <v>144</v>
      </c>
      <c r="C24" s="36"/>
    </row>
    <row r="25" spans="1:3" ht="15" customHeight="1">
      <c r="A25" s="5" t="s">
        <v>21</v>
      </c>
      <c r="B25" s="35" t="s">
        <v>99</v>
      </c>
      <c r="C25" s="35"/>
    </row>
    <row r="26" spans="1:3">
      <c r="A26" s="5" t="s">
        <v>22</v>
      </c>
      <c r="B26" s="35" t="s">
        <v>145</v>
      </c>
      <c r="C26" s="35"/>
    </row>
    <row r="27" spans="1:3" ht="30" customHeight="1">
      <c r="A27" s="5" t="s">
        <v>23</v>
      </c>
      <c r="B27" s="42" t="s">
        <v>148</v>
      </c>
      <c r="C27" s="42"/>
    </row>
    <row r="28" spans="1:3">
      <c r="A28" s="5" t="s">
        <v>24</v>
      </c>
      <c r="B28" s="36">
        <v>6</v>
      </c>
      <c r="C28" s="36"/>
    </row>
    <row r="29" spans="1:3" ht="30">
      <c r="A29" s="5" t="s">
        <v>26</v>
      </c>
      <c r="B29" s="36">
        <v>1</v>
      </c>
      <c r="C29" s="36"/>
    </row>
    <row r="30" spans="1:3" ht="29.25" customHeight="1">
      <c r="A30" s="5" t="s">
        <v>25</v>
      </c>
      <c r="B30" s="35" t="s">
        <v>106</v>
      </c>
      <c r="C30" s="35"/>
    </row>
    <row r="31" spans="1:3">
      <c r="A31" s="5" t="s">
        <v>3</v>
      </c>
      <c r="B31" s="35" t="s">
        <v>144</v>
      </c>
      <c r="C31" s="35"/>
    </row>
    <row r="32" spans="1:3">
      <c r="A32" s="5" t="s">
        <v>4</v>
      </c>
      <c r="B32" s="35" t="s">
        <v>146</v>
      </c>
      <c r="C32" s="35"/>
    </row>
    <row r="33" spans="1:3">
      <c r="A33" s="5" t="s">
        <v>5</v>
      </c>
      <c r="B33" s="35" t="s">
        <v>146</v>
      </c>
      <c r="C33" s="35"/>
    </row>
    <row r="34" spans="1:3">
      <c r="A34" s="5" t="s">
        <v>40</v>
      </c>
      <c r="B34" s="38" t="s">
        <v>147</v>
      </c>
      <c r="C34" s="39"/>
    </row>
    <row r="35" spans="1:3">
      <c r="A35" s="47" t="s">
        <v>6</v>
      </c>
      <c r="B35" s="35" t="s">
        <v>162</v>
      </c>
      <c r="C35" s="36"/>
    </row>
    <row r="36" spans="1:3">
      <c r="A36" s="47"/>
      <c r="B36" s="36"/>
      <c r="C36" s="36"/>
    </row>
    <row r="37" spans="1:3" ht="140.25" customHeight="1">
      <c r="A37" s="47"/>
      <c r="B37" s="36"/>
      <c r="C37" s="36"/>
    </row>
    <row r="38" spans="1:3">
      <c r="A38" s="5" t="s">
        <v>7</v>
      </c>
      <c r="B38" s="36" t="s">
        <v>129</v>
      </c>
      <c r="C38" s="36"/>
    </row>
    <row r="39" spans="1:3">
      <c r="A39" s="5" t="s">
        <v>8</v>
      </c>
      <c r="B39" s="46">
        <v>4106218</v>
      </c>
      <c r="C39" s="36"/>
    </row>
    <row r="40" spans="1:3">
      <c r="A40" s="5" t="s">
        <v>9</v>
      </c>
      <c r="B40" s="36" t="s">
        <v>149</v>
      </c>
      <c r="C40" s="36"/>
    </row>
    <row r="41" spans="1:3">
      <c r="A41" s="5" t="s">
        <v>10</v>
      </c>
      <c r="B41" s="45" t="s">
        <v>150</v>
      </c>
      <c r="C41" s="36"/>
    </row>
    <row r="42" spans="1:3">
      <c r="A42" s="5" t="s">
        <v>59</v>
      </c>
      <c r="B42" s="6" t="s">
        <v>151</v>
      </c>
      <c r="C42" s="6"/>
    </row>
    <row r="43" spans="1:3">
      <c r="A43" s="5" t="s">
        <v>11</v>
      </c>
      <c r="B43" s="44" t="s">
        <v>165</v>
      </c>
      <c r="C43" s="44"/>
    </row>
    <row r="44" spans="1:3">
      <c r="A44" s="5" t="s">
        <v>12</v>
      </c>
      <c r="B44" s="36" t="s">
        <v>166</v>
      </c>
      <c r="C44" s="36"/>
    </row>
    <row r="47" spans="1:3" ht="15" customHeight="1"/>
    <row r="48" spans="1:3" ht="15" customHeight="1"/>
    <row r="55" spans="6:6" ht="15" customHeight="1"/>
    <row r="60" spans="6:6" ht="18" customHeight="1"/>
    <row r="63" spans="6:6">
      <c r="F63" s="4"/>
    </row>
    <row r="64" spans="6:6">
      <c r="F64" s="4"/>
    </row>
    <row r="65" spans="6:6">
      <c r="F65" s="4"/>
    </row>
    <row r="76" spans="6:6" ht="36" customHeight="1"/>
    <row r="88" ht="33.75" customHeight="1"/>
    <row r="89" ht="33.75" customHeight="1"/>
    <row r="90" ht="33.75" customHeight="1"/>
  </sheetData>
  <dataConsolidate/>
  <mergeCells count="36">
    <mergeCell ref="B38:C38"/>
    <mergeCell ref="A35:A37"/>
    <mergeCell ref="B2:C2"/>
    <mergeCell ref="B3:C3"/>
    <mergeCell ref="B12:C12"/>
    <mergeCell ref="B13:C13"/>
    <mergeCell ref="B15:C15"/>
    <mergeCell ref="B16:C16"/>
    <mergeCell ref="B18:C18"/>
    <mergeCell ref="B19:C19"/>
    <mergeCell ref="B20:C20"/>
    <mergeCell ref="B21:C21"/>
    <mergeCell ref="B22:C22"/>
    <mergeCell ref="B30:C30"/>
    <mergeCell ref="B23:C23"/>
    <mergeCell ref="B24:C24"/>
    <mergeCell ref="B44:C44"/>
    <mergeCell ref="B43:C43"/>
    <mergeCell ref="B41:C41"/>
    <mergeCell ref="B40:C40"/>
    <mergeCell ref="B39:C39"/>
    <mergeCell ref="B35:C37"/>
    <mergeCell ref="B33:C33"/>
    <mergeCell ref="A1:C1"/>
    <mergeCell ref="B34:C34"/>
    <mergeCell ref="B28:C28"/>
    <mergeCell ref="B29:C29"/>
    <mergeCell ref="B25:C25"/>
    <mergeCell ref="B14:C14"/>
    <mergeCell ref="B10:C10"/>
    <mergeCell ref="B17:C17"/>
    <mergeCell ref="B26:C26"/>
    <mergeCell ref="B27:C27"/>
    <mergeCell ref="B32:C32"/>
    <mergeCell ref="B31:C31"/>
    <mergeCell ref="B11:C11"/>
  </mergeCells>
  <hyperlinks>
    <hyperlink ref="B20" r:id="rId1" xr:uid="{2217368E-5542-C645-971A-1E3FF6CA7F70}"/>
  </hyperlinks>
  <pageMargins left="0.7" right="0.7" top="0.75" bottom="0.75" header="0.3" footer="0.3"/>
  <pageSetup orientation="portrait" r:id="rId2"/>
  <headerFooter>
    <oddHeader>&amp;C&amp;"Calibri"&amp;10&amp;K000000 Internal&amp;1#_x000D_</oddHeader>
  </headerFooter>
  <ignoredErrors>
    <ignoredError sqref="B41"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B25:C25</xm:sqref>
        </x14:dataValidation>
        <x14:dataValidation type="list" allowBlank="1" showInputMessage="1" showErrorMessage="1" xr:uid="{666CA25D-9895-4FFF-8C94-EA211A77A836}">
          <x14:formula1>
            <xm:f>Hoja2!$I$2:$I$6</xm:f>
          </x14:formula1>
          <xm:sqref>B30:C30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8"/>
  <sheetViews>
    <sheetView topLeftCell="A3" zoomScale="70" zoomScaleNormal="70" workbookViewId="0">
      <selection activeCell="B15" sqref="B15:C15"/>
    </sheetView>
  </sheetViews>
  <sheetFormatPr baseColWidth="10" defaultColWidth="0" defaultRowHeight="15"/>
  <cols>
    <col min="1" max="1" width="49.85546875" customWidth="1"/>
    <col min="2" max="2" width="31.28515625" customWidth="1"/>
    <col min="3" max="3" width="90.140625" customWidth="1"/>
    <col min="4" max="16384" width="11.42578125" hidden="1"/>
  </cols>
  <sheetData>
    <row r="1" spans="1:3" ht="18.75">
      <c r="A1" s="64" t="s">
        <v>57</v>
      </c>
      <c r="B1" s="64"/>
      <c r="C1" s="64"/>
    </row>
    <row r="2" spans="1:3" ht="15.75" customHeight="1">
      <c r="A2" s="21" t="s">
        <v>38</v>
      </c>
      <c r="B2" s="53"/>
      <c r="C2" s="52"/>
    </row>
    <row r="3" spans="1:3" s="2" customFormat="1">
      <c r="A3" s="5" t="s">
        <v>13</v>
      </c>
      <c r="B3" s="36" t="str">
        <f>'AUTOS  NOTA 322'!B2:C2</f>
        <v>11001310302320220044300</v>
      </c>
      <c r="C3" s="36"/>
    </row>
    <row r="4" spans="1:3" s="2" customFormat="1">
      <c r="A4" s="5" t="s">
        <v>0</v>
      </c>
      <c r="B4" s="36" t="str">
        <f>'AUTOS  NOTA 322'!B3:C3</f>
        <v>JUZGADO VEINTITRÉS CIVIL DEL CIRCUITO DE BOGOTÁ</v>
      </c>
      <c r="C4" s="36"/>
    </row>
    <row r="5" spans="1:3" s="2" customFormat="1">
      <c r="A5" s="5" t="s">
        <v>124</v>
      </c>
      <c r="B5" s="36" t="str">
        <f>'AUTOS  NOTA 322'!B10:C10</f>
        <v>VICTOR JULIO ARCINIEGAS PORTILLA</v>
      </c>
      <c r="C5" s="36"/>
    </row>
    <row r="6" spans="1:3" s="2" customFormat="1">
      <c r="A6" s="5" t="s">
        <v>1</v>
      </c>
      <c r="B6" s="36" t="str">
        <f>'AUTOS  NOTA 322'!B12:C12</f>
        <v>SAMUEL FABIÁN CASTILLO COLMENARES (hijo)</v>
      </c>
      <c r="C6" s="36"/>
    </row>
    <row r="7" spans="1:3" s="2" customFormat="1">
      <c r="A7" s="5" t="s">
        <v>125</v>
      </c>
      <c r="B7" s="36" t="str">
        <f>'AUTOS  NOTA 322'!B13:C13</f>
        <v>DEMANDADA DIRECTA</v>
      </c>
      <c r="C7" s="36"/>
    </row>
    <row r="8" spans="1:3">
      <c r="A8" s="21" t="s">
        <v>39</v>
      </c>
      <c r="B8" s="36"/>
      <c r="C8" s="36"/>
    </row>
    <row r="9" spans="1:3">
      <c r="A9" s="21" t="s">
        <v>40</v>
      </c>
      <c r="B9" s="36"/>
      <c r="C9" s="36"/>
    </row>
    <row r="10" spans="1:3">
      <c r="A10" s="21" t="s">
        <v>97</v>
      </c>
      <c r="B10" s="51"/>
      <c r="C10" s="52"/>
    </row>
    <row r="11" spans="1:3">
      <c r="A11" s="21" t="s">
        <v>77</v>
      </c>
      <c r="B11" s="65"/>
      <c r="C11" s="66"/>
    </row>
    <row r="12" spans="1:3">
      <c r="A12" s="21" t="s">
        <v>41</v>
      </c>
      <c r="B12" s="35"/>
      <c r="C12" s="36"/>
    </row>
    <row r="13" spans="1:3">
      <c r="A13" s="21" t="s">
        <v>42</v>
      </c>
      <c r="B13" s="36"/>
      <c r="C13" s="36"/>
    </row>
    <row r="14" spans="1:3">
      <c r="A14" s="21" t="s">
        <v>43</v>
      </c>
      <c r="B14" s="36"/>
      <c r="C14" s="36"/>
    </row>
    <row r="15" spans="1:3">
      <c r="A15" s="67" t="s">
        <v>44</v>
      </c>
      <c r="B15" s="36"/>
      <c r="C15" s="36"/>
    </row>
    <row r="16" spans="1:3">
      <c r="A16" s="68"/>
      <c r="B16" s="11" t="s">
        <v>54</v>
      </c>
      <c r="C16" s="11" t="s">
        <v>29</v>
      </c>
    </row>
    <row r="17" spans="1:3">
      <c r="A17" s="68"/>
      <c r="B17" s="6"/>
      <c r="C17" s="6"/>
    </row>
    <row r="18" spans="1:3">
      <c r="A18" s="68"/>
      <c r="B18" s="6"/>
      <c r="C18" s="6"/>
    </row>
    <row r="19" spans="1:3">
      <c r="A19" s="69"/>
      <c r="B19" s="6"/>
      <c r="C19" s="6"/>
    </row>
    <row r="20" spans="1:3">
      <c r="A20" s="21" t="s">
        <v>94</v>
      </c>
      <c r="B20" s="36"/>
      <c r="C20" s="36"/>
    </row>
    <row r="21" spans="1:3">
      <c r="A21" s="21" t="s">
        <v>95</v>
      </c>
      <c r="B21" s="53"/>
      <c r="C21" s="52"/>
    </row>
    <row r="22" spans="1:3">
      <c r="A22" s="21" t="s">
        <v>30</v>
      </c>
      <c r="B22" s="36" t="s">
        <v>31</v>
      </c>
      <c r="C22" s="36"/>
    </row>
    <row r="23" spans="1:3">
      <c r="A23" s="21" t="s">
        <v>51</v>
      </c>
      <c r="B23" s="36"/>
      <c r="C23" s="36"/>
    </row>
    <row r="24" spans="1:3">
      <c r="A24" s="21" t="s">
        <v>52</v>
      </c>
      <c r="B24" s="36"/>
      <c r="C24" s="36"/>
    </row>
    <row r="25" spans="1:3">
      <c r="A25" s="20" t="s">
        <v>53</v>
      </c>
      <c r="B25" s="36"/>
      <c r="C25" s="36"/>
    </row>
    <row r="26" spans="1:3">
      <c r="A26" s="63" t="s">
        <v>81</v>
      </c>
      <c r="B26" s="63"/>
      <c r="C26" s="63"/>
    </row>
    <row r="27" spans="1:3">
      <c r="A27" s="61" t="s">
        <v>50</v>
      </c>
      <c r="B27" s="62"/>
      <c r="C27" s="12"/>
    </row>
    <row r="28" spans="1:3">
      <c r="A28" s="61" t="s">
        <v>49</v>
      </c>
      <c r="B28" s="62"/>
      <c r="C28" s="12"/>
    </row>
    <row r="29" spans="1:3">
      <c r="A29" s="61" t="s">
        <v>48</v>
      </c>
      <c r="B29" s="62"/>
      <c r="C29" s="13"/>
    </row>
    <row r="30" spans="1:3">
      <c r="A30" s="61" t="s">
        <v>27</v>
      </c>
      <c r="B30" s="62"/>
      <c r="C30" s="12"/>
    </row>
    <row r="31" spans="1:3">
      <c r="A31" s="61" t="s">
        <v>28</v>
      </c>
      <c r="B31" s="62"/>
      <c r="C31" s="12"/>
    </row>
    <row r="32" spans="1:3">
      <c r="A32" s="61" t="s">
        <v>117</v>
      </c>
      <c r="B32" s="62"/>
      <c r="C32" s="14"/>
    </row>
    <row r="33" spans="1:3">
      <c r="A33" s="49" t="s">
        <v>47</v>
      </c>
      <c r="B33" s="50"/>
      <c r="C33" s="15"/>
    </row>
    <row r="34" spans="1:3">
      <c r="A34" s="49" t="s">
        <v>55</v>
      </c>
      <c r="B34" s="50"/>
      <c r="C34" s="16"/>
    </row>
    <row r="35" spans="1:3">
      <c r="A35" s="54" t="s">
        <v>119</v>
      </c>
      <c r="B35" s="55"/>
      <c r="C35" s="16"/>
    </row>
    <row r="36" spans="1:3">
      <c r="A36" s="56"/>
      <c r="B36" s="57"/>
      <c r="C36" s="16"/>
    </row>
    <row r="37" spans="1:3">
      <c r="A37" s="58"/>
      <c r="B37" s="59"/>
      <c r="C37" s="16"/>
    </row>
    <row r="38" spans="1:3">
      <c r="A38" s="60" t="s">
        <v>116</v>
      </c>
      <c r="B38" s="60"/>
      <c r="C38" s="60"/>
    </row>
    <row r="39" spans="1:3">
      <c r="A39" s="18" t="s">
        <v>111</v>
      </c>
      <c r="B39" s="19"/>
      <c r="C39" s="16"/>
    </row>
    <row r="40" spans="1:3">
      <c r="A40" s="49" t="s">
        <v>108</v>
      </c>
      <c r="B40" s="50"/>
      <c r="C40" s="16"/>
    </row>
    <row r="41" spans="1:3">
      <c r="A41" s="49" t="s">
        <v>110</v>
      </c>
      <c r="B41" s="50"/>
      <c r="C41" s="16"/>
    </row>
    <row r="42" spans="1:3">
      <c r="A42" s="18" t="s">
        <v>109</v>
      </c>
      <c r="B42" s="19"/>
      <c r="C42" s="16"/>
    </row>
    <row r="43" spans="1:3">
      <c r="A43" s="18" t="s">
        <v>112</v>
      </c>
      <c r="B43" s="19"/>
      <c r="C43" s="16"/>
    </row>
    <row r="44" spans="1:3">
      <c r="A44" s="49" t="s">
        <v>113</v>
      </c>
      <c r="B44" s="50"/>
      <c r="C44" s="16"/>
    </row>
    <row r="45" spans="1:3">
      <c r="A45" s="18" t="s">
        <v>114</v>
      </c>
      <c r="B45" s="17"/>
      <c r="C45" s="16"/>
    </row>
    <row r="46" spans="1:3">
      <c r="A46" s="49" t="s">
        <v>115</v>
      </c>
      <c r="B46" s="50"/>
      <c r="C46" s="16"/>
    </row>
    <row r="47" spans="1:3">
      <c r="A47" s="49" t="s">
        <v>118</v>
      </c>
      <c r="B47" s="50"/>
      <c r="C47" s="16"/>
    </row>
    <row r="48" spans="1:3">
      <c r="A48" s="49" t="s">
        <v>119</v>
      </c>
      <c r="B48" s="50"/>
      <c r="C48" s="16"/>
    </row>
  </sheetData>
  <mergeCells count="39">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 ref="A34:B34"/>
    <mergeCell ref="B23:C23"/>
    <mergeCell ref="B24:C24"/>
    <mergeCell ref="B25:C25"/>
    <mergeCell ref="A26:C26"/>
    <mergeCell ref="A27:B27"/>
    <mergeCell ref="A28:B28"/>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B15:C15</xm:sqref>
        </x14:dataValidation>
        <x14:dataValidation type="list" allowBlank="1" showInputMessage="1" showErrorMessage="1" xr:uid="{1ADD4A4E-5643-4A93-B80E-D96E7840C2C3}">
          <x14:formula1>
            <xm:f>Hoja2!$B$1:$B$2</xm:f>
          </x14:formula1>
          <xm:sqref>B25:C25 B13:C14 B20:C21 B23:C23</xm:sqref>
        </x14:dataValidation>
        <x14:dataValidation type="list" allowBlank="1" showInputMessage="1" showErrorMessage="1" xr:uid="{78881ADD-F402-405C-A447-4F5306B17914}">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7"/>
  <sheetViews>
    <sheetView tabSelected="1" zoomScaleNormal="100" workbookViewId="0">
      <selection activeCell="B25" sqref="B25:C25"/>
    </sheetView>
  </sheetViews>
  <sheetFormatPr baseColWidth="10" defaultColWidth="0" defaultRowHeight="15"/>
  <cols>
    <col min="1" max="1" width="41.85546875" customWidth="1"/>
    <col min="2" max="2" width="30.42578125" customWidth="1"/>
    <col min="3" max="3" width="54.85546875" customWidth="1"/>
    <col min="4" max="8" width="11.42578125" hidden="1" customWidth="1"/>
    <col min="9" max="9" width="12" hidden="1" customWidth="1"/>
    <col min="10" max="16384" width="11.42578125" hidden="1"/>
  </cols>
  <sheetData>
    <row r="1" spans="1:3" ht="18.75">
      <c r="A1" s="64" t="s">
        <v>60</v>
      </c>
      <c r="B1" s="64"/>
      <c r="C1" s="64"/>
    </row>
    <row r="2" spans="1:3">
      <c r="A2" s="21" t="s">
        <v>38</v>
      </c>
      <c r="B2" s="40" t="s">
        <v>157</v>
      </c>
      <c r="C2" s="41"/>
    </row>
    <row r="3" spans="1:3">
      <c r="A3" s="5" t="s">
        <v>13</v>
      </c>
      <c r="B3" s="65" t="str">
        <f>'AUTOS  NOTA 322'!B2:C2</f>
        <v>11001310302320220044300</v>
      </c>
      <c r="C3" s="66"/>
    </row>
    <row r="4" spans="1:3">
      <c r="A4" s="5" t="s">
        <v>0</v>
      </c>
      <c r="B4" s="65" t="str">
        <f>'AUTOS  NOTA 322'!B3:C3</f>
        <v>JUZGADO VEINTITRÉS CIVIL DEL CIRCUITO DE BOGOTÁ</v>
      </c>
      <c r="C4" s="66"/>
    </row>
    <row r="5" spans="1:3">
      <c r="A5" s="5" t="s">
        <v>124</v>
      </c>
      <c r="B5" s="40" t="s">
        <v>134</v>
      </c>
      <c r="C5" s="41"/>
    </row>
    <row r="6" spans="1:3">
      <c r="A6" s="5" t="s">
        <v>124</v>
      </c>
      <c r="B6" s="40" t="s">
        <v>133</v>
      </c>
      <c r="C6" s="41"/>
    </row>
    <row r="7" spans="1:3">
      <c r="A7" s="5" t="s">
        <v>124</v>
      </c>
      <c r="B7" s="40" t="s">
        <v>132</v>
      </c>
      <c r="C7" s="41"/>
    </row>
    <row r="8" spans="1:3">
      <c r="A8" s="5" t="s">
        <v>124</v>
      </c>
      <c r="B8" s="40" t="s">
        <v>131</v>
      </c>
      <c r="C8" s="41"/>
    </row>
    <row r="9" spans="1:3">
      <c r="A9" s="5" t="s">
        <v>124</v>
      </c>
      <c r="B9" s="40" t="s">
        <v>130</v>
      </c>
      <c r="C9" s="41"/>
    </row>
    <row r="10" spans="1:3">
      <c r="A10" s="5" t="s">
        <v>124</v>
      </c>
      <c r="B10" s="40" t="s">
        <v>129</v>
      </c>
      <c r="C10" s="41"/>
    </row>
    <row r="11" spans="1:3">
      <c r="A11" s="5" t="s">
        <v>124</v>
      </c>
      <c r="B11" s="40" t="s">
        <v>128</v>
      </c>
      <c r="C11" s="41"/>
    </row>
    <row r="12" spans="1:3">
      <c r="A12" s="5" t="s">
        <v>1</v>
      </c>
      <c r="B12" s="40" t="s">
        <v>158</v>
      </c>
      <c r="C12" s="41"/>
    </row>
    <row r="13" spans="1:3">
      <c r="A13" s="5" t="s">
        <v>1</v>
      </c>
      <c r="B13" s="40" t="s">
        <v>159</v>
      </c>
      <c r="C13" s="41"/>
    </row>
    <row r="14" spans="1:3">
      <c r="A14" s="5" t="s">
        <v>125</v>
      </c>
      <c r="B14" s="65" t="str">
        <f>'AUTOS  NOTA 322'!B13:C13</f>
        <v>DEMANDADA DIRECTA</v>
      </c>
      <c r="C14" s="66"/>
    </row>
    <row r="15" spans="1:3" ht="30">
      <c r="A15" s="5" t="s">
        <v>63</v>
      </c>
      <c r="B15" s="84">
        <f>SUM(C17,C18,C20,C21,C23)</f>
        <v>4756568402</v>
      </c>
      <c r="C15" s="85"/>
    </row>
    <row r="16" spans="1:3">
      <c r="A16" s="83" t="s">
        <v>64</v>
      </c>
      <c r="B16" s="77" t="s">
        <v>65</v>
      </c>
      <c r="C16" s="78"/>
    </row>
    <row r="17" spans="1:9">
      <c r="A17" s="83"/>
      <c r="B17" s="6" t="s">
        <v>66</v>
      </c>
      <c r="C17" s="33">
        <v>4138568402</v>
      </c>
    </row>
    <row r="18" spans="1:9">
      <c r="A18" s="83"/>
      <c r="B18" s="6" t="s">
        <v>67</v>
      </c>
      <c r="C18" s="33">
        <f>318000000</f>
        <v>318000000</v>
      </c>
    </row>
    <row r="19" spans="1:9">
      <c r="A19" s="83"/>
      <c r="B19" s="77" t="s">
        <v>68</v>
      </c>
      <c r="C19" s="78"/>
    </row>
    <row r="20" spans="1:9">
      <c r="A20" s="83"/>
      <c r="B20" s="6" t="s">
        <v>153</v>
      </c>
      <c r="C20" s="33">
        <v>300000000</v>
      </c>
    </row>
    <row r="21" spans="1:9">
      <c r="A21" s="83"/>
      <c r="B21" s="6" t="s">
        <v>154</v>
      </c>
      <c r="C21" s="34" t="s">
        <v>155</v>
      </c>
      <c r="E21" t="s">
        <v>76</v>
      </c>
      <c r="F21" s="24">
        <v>0.7</v>
      </c>
    </row>
    <row r="22" spans="1:9">
      <c r="A22" s="83"/>
      <c r="B22" s="77" t="s">
        <v>123</v>
      </c>
      <c r="C22" s="78"/>
      <c r="E22" t="s">
        <v>75</v>
      </c>
      <c r="F22" s="25">
        <v>0.3</v>
      </c>
      <c r="I22" s="27"/>
    </row>
    <row r="23" spans="1:9">
      <c r="A23" s="83"/>
      <c r="B23" s="6"/>
      <c r="C23" s="23"/>
      <c r="F23" s="28"/>
      <c r="I23" s="27"/>
    </row>
    <row r="24" spans="1:9" ht="23.25" customHeight="1">
      <c r="A24" s="7" t="s">
        <v>61</v>
      </c>
      <c r="B24" s="53" t="s">
        <v>74</v>
      </c>
      <c r="C24" s="52"/>
    </row>
    <row r="25" spans="1:9" ht="214.5" customHeight="1">
      <c r="A25" s="5" t="s">
        <v>62</v>
      </c>
      <c r="B25" s="79" t="s">
        <v>169</v>
      </c>
      <c r="C25" s="80"/>
    </row>
    <row r="26" spans="1:9" ht="15" customHeight="1">
      <c r="A26" s="22" t="s">
        <v>69</v>
      </c>
      <c r="B26" s="72">
        <f>SUM(C28:C29,C31:C32,C34)</f>
        <v>2038078952</v>
      </c>
      <c r="C26" s="72"/>
    </row>
    <row r="27" spans="1:9">
      <c r="A27" s="7" t="s">
        <v>70</v>
      </c>
      <c r="B27" s="81" t="s">
        <v>65</v>
      </c>
      <c r="C27" s="82"/>
    </row>
    <row r="28" spans="1:9">
      <c r="A28" s="73"/>
      <c r="B28" s="6" t="s">
        <v>66</v>
      </c>
      <c r="C28" s="8">
        <v>1798078952</v>
      </c>
    </row>
    <row r="29" spans="1:9">
      <c r="A29" s="74"/>
      <c r="B29" s="6" t="s">
        <v>67</v>
      </c>
      <c r="C29" s="8">
        <v>0</v>
      </c>
    </row>
    <row r="30" spans="1:9">
      <c r="A30" s="74"/>
      <c r="B30" s="77" t="s">
        <v>68</v>
      </c>
      <c r="C30" s="78"/>
    </row>
    <row r="31" spans="1:9">
      <c r="A31" s="74"/>
      <c r="B31" s="6" t="s">
        <v>160</v>
      </c>
      <c r="C31" s="8">
        <v>120000000</v>
      </c>
    </row>
    <row r="32" spans="1:9">
      <c r="A32" s="74"/>
      <c r="B32" s="6" t="s">
        <v>156</v>
      </c>
      <c r="C32" s="8">
        <v>120000000</v>
      </c>
    </row>
    <row r="33" spans="1:3">
      <c r="A33" s="74"/>
      <c r="B33" s="77" t="s">
        <v>123</v>
      </c>
      <c r="C33" s="78"/>
    </row>
    <row r="34" spans="1:3">
      <c r="A34" s="74"/>
      <c r="B34" s="6"/>
      <c r="C34" s="8">
        <v>0</v>
      </c>
    </row>
    <row r="35" spans="1:3">
      <c r="A35" s="26" t="s">
        <v>120</v>
      </c>
      <c r="B35" s="75">
        <f>IFERROR(B26*(VLOOKUP(B24,E21:F23,2,0)),16666)</f>
        <v>16666</v>
      </c>
      <c r="C35" s="76"/>
    </row>
    <row r="36" spans="1:3" ht="408.95" customHeight="1">
      <c r="A36" s="5" t="s">
        <v>71</v>
      </c>
      <c r="B36" s="61" t="s">
        <v>168</v>
      </c>
      <c r="C36" s="41"/>
    </row>
    <row r="37" spans="1:3" ht="72.95" customHeight="1">
      <c r="A37" s="5" t="s">
        <v>72</v>
      </c>
      <c r="B37" s="70" t="s">
        <v>167</v>
      </c>
      <c r="C37" s="71"/>
    </row>
  </sheetData>
  <mergeCells count="29">
    <mergeCell ref="B19:C19"/>
    <mergeCell ref="A16:A23"/>
    <mergeCell ref="B15:C15"/>
    <mergeCell ref="A1:C1"/>
    <mergeCell ref="B2:C2"/>
    <mergeCell ref="B22:C22"/>
    <mergeCell ref="B3:C3"/>
    <mergeCell ref="B4:C4"/>
    <mergeCell ref="B14:C14"/>
    <mergeCell ref="B7:C7"/>
    <mergeCell ref="B8:C8"/>
    <mergeCell ref="B10:C10"/>
    <mergeCell ref="B11:C11"/>
    <mergeCell ref="B9:C9"/>
    <mergeCell ref="B12:C12"/>
    <mergeCell ref="B13:C13"/>
    <mergeCell ref="B5:C5"/>
    <mergeCell ref="B6:C6"/>
    <mergeCell ref="B16:C16"/>
    <mergeCell ref="B37:C37"/>
    <mergeCell ref="B24:C24"/>
    <mergeCell ref="B26:C26"/>
    <mergeCell ref="A28:A34"/>
    <mergeCell ref="B35:C35"/>
    <mergeCell ref="B36:C36"/>
    <mergeCell ref="B33:C33"/>
    <mergeCell ref="B25:C25"/>
    <mergeCell ref="B27:C27"/>
    <mergeCell ref="B30:C3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9" sqref="B9:C9"/>
    </sheetView>
  </sheetViews>
  <sheetFormatPr baseColWidth="10" defaultColWidth="0" defaultRowHeight="15"/>
  <cols>
    <col min="1" max="1" width="37" customWidth="1"/>
    <col min="2" max="2" width="11.42578125" customWidth="1"/>
    <col min="3" max="3" width="94.42578125" customWidth="1"/>
    <col min="4" max="16384" width="11.42578125" hidden="1"/>
  </cols>
  <sheetData>
    <row r="1" spans="1:3" ht="18.75">
      <c r="A1" s="64" t="s">
        <v>73</v>
      </c>
      <c r="B1" s="64"/>
      <c r="C1" s="64"/>
    </row>
    <row r="2" spans="1:3">
      <c r="A2" s="21" t="s">
        <v>38</v>
      </c>
      <c r="B2" s="53"/>
      <c r="C2" s="52"/>
    </row>
    <row r="3" spans="1:3">
      <c r="A3" s="5" t="s">
        <v>13</v>
      </c>
      <c r="B3" s="36" t="str">
        <f>'AUTOS  NOTA 322'!B2:C2</f>
        <v>11001310302320220044300</v>
      </c>
      <c r="C3" s="36"/>
    </row>
    <row r="4" spans="1:3">
      <c r="A4" s="5" t="s">
        <v>0</v>
      </c>
      <c r="B4" s="36" t="str">
        <f>'AUTOS  NOTA 322'!B3:C3</f>
        <v>JUZGADO VEINTITRÉS CIVIL DEL CIRCUITO DE BOGOTÁ</v>
      </c>
      <c r="C4" s="36"/>
    </row>
    <row r="5" spans="1:3">
      <c r="A5" s="5" t="s">
        <v>124</v>
      </c>
      <c r="B5" s="36" t="str">
        <f>'AUTOS  NOTA 322'!B10:C10</f>
        <v>VICTOR JULIO ARCINIEGAS PORTILLA</v>
      </c>
      <c r="C5" s="36"/>
    </row>
    <row r="6" spans="1:3">
      <c r="A6" s="5" t="s">
        <v>1</v>
      </c>
      <c r="B6" s="36" t="str">
        <f>'AUTOS  NOTA 322'!B12:C12</f>
        <v>SAMUEL FABIÁN CASTILLO COLMENARES (hijo)</v>
      </c>
      <c r="C6" s="36"/>
    </row>
    <row r="7" spans="1:3">
      <c r="A7" s="5" t="s">
        <v>125</v>
      </c>
      <c r="B7" s="36" t="str">
        <f>'AUTOS  NOTA 322'!B13:C13</f>
        <v>DEMANDADA DIRECTA</v>
      </c>
      <c r="C7" s="36"/>
    </row>
    <row r="8" spans="1:3">
      <c r="A8" s="7" t="s">
        <v>61</v>
      </c>
      <c r="B8" s="36"/>
      <c r="C8" s="36"/>
    </row>
    <row r="9" spans="1:3">
      <c r="A9" s="7" t="s">
        <v>70</v>
      </c>
      <c r="B9" s="87"/>
      <c r="C9" s="87"/>
    </row>
    <row r="10" spans="1:3">
      <c r="A10" s="7" t="s">
        <v>82</v>
      </c>
      <c r="B10" s="36"/>
      <c r="C10" s="36"/>
    </row>
    <row r="11" spans="1:3" ht="30">
      <c r="A11" s="7" t="s">
        <v>122</v>
      </c>
      <c r="B11" s="86"/>
      <c r="C11" s="86"/>
    </row>
    <row r="12" spans="1:3" ht="45">
      <c r="A12" s="5" t="s">
        <v>84</v>
      </c>
      <c r="B12" s="36"/>
      <c r="C12" s="36"/>
    </row>
    <row r="13" spans="1:3" ht="45">
      <c r="A13" s="5" t="s">
        <v>85</v>
      </c>
      <c r="B13" s="36"/>
      <c r="C13" s="36"/>
    </row>
    <row r="14" spans="1:3">
      <c r="A14" s="5" t="s">
        <v>86</v>
      </c>
      <c r="B14" s="6"/>
      <c r="C14" s="6"/>
    </row>
    <row r="15" spans="1:3">
      <c r="A15" s="7" t="s">
        <v>83</v>
      </c>
      <c r="B15" s="36"/>
      <c r="C15" s="36"/>
    </row>
    <row r="16" spans="1:3">
      <c r="A16" s="6" t="s">
        <v>121</v>
      </c>
      <c r="B16" s="86"/>
      <c r="C16" s="86"/>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2578125" defaultRowHeight="15"/>
  <cols>
    <col min="4" max="4" width="20.140625" bestFit="1" customWidth="1"/>
    <col min="5" max="5" width="42.85546875" bestFit="1" customWidth="1"/>
  </cols>
  <sheetData>
    <row r="1" spans="1:9">
      <c r="A1" s="10" t="s">
        <v>77</v>
      </c>
      <c r="B1" t="s">
        <v>45</v>
      </c>
      <c r="C1" s="10" t="s">
        <v>44</v>
      </c>
      <c r="D1" s="10" t="s">
        <v>78</v>
      </c>
      <c r="E1" s="3" t="s">
        <v>30</v>
      </c>
      <c r="F1" s="2" t="s">
        <v>76</v>
      </c>
      <c r="G1" s="4">
        <v>0</v>
      </c>
      <c r="H1" t="s">
        <v>21</v>
      </c>
      <c r="I1" t="s">
        <v>102</v>
      </c>
    </row>
    <row r="2" spans="1:9">
      <c r="A2" t="s">
        <v>87</v>
      </c>
      <c r="B2" t="s">
        <v>46</v>
      </c>
      <c r="C2" t="s">
        <v>91</v>
      </c>
      <c r="D2" s="2" t="s">
        <v>79</v>
      </c>
      <c r="E2" s="1" t="s">
        <v>33</v>
      </c>
      <c r="F2" s="2" t="s">
        <v>74</v>
      </c>
      <c r="G2" s="4">
        <v>0.7</v>
      </c>
      <c r="H2" t="s">
        <v>98</v>
      </c>
      <c r="I2" t="s">
        <v>103</v>
      </c>
    </row>
    <row r="3" spans="1:9">
      <c r="A3" t="s">
        <v>88</v>
      </c>
      <c r="C3" t="s">
        <v>92</v>
      </c>
      <c r="D3" s="2" t="s">
        <v>80</v>
      </c>
      <c r="E3" s="1" t="s">
        <v>34</v>
      </c>
      <c r="F3" s="2" t="s">
        <v>75</v>
      </c>
      <c r="G3" s="4">
        <v>0.3</v>
      </c>
      <c r="H3" t="s">
        <v>99</v>
      </c>
      <c r="I3" t="s">
        <v>104</v>
      </c>
    </row>
    <row r="4" spans="1:9">
      <c r="A4" t="s">
        <v>89</v>
      </c>
      <c r="C4" t="s">
        <v>93</v>
      </c>
      <c r="E4" s="1" t="s">
        <v>35</v>
      </c>
      <c r="H4" t="s">
        <v>100</v>
      </c>
      <c r="I4" t="s">
        <v>105</v>
      </c>
    </row>
    <row r="5" spans="1:9">
      <c r="A5" t="s">
        <v>90</v>
      </c>
      <c r="E5" s="1" t="s">
        <v>31</v>
      </c>
      <c r="H5" t="s">
        <v>101</v>
      </c>
      <c r="I5" t="s">
        <v>106</v>
      </c>
    </row>
    <row r="6" spans="1:9">
      <c r="E6" s="1" t="s">
        <v>32</v>
      </c>
      <c r="I6" t="s">
        <v>107</v>
      </c>
    </row>
    <row r="7" spans="1:9">
      <c r="E7" s="1" t="s">
        <v>37</v>
      </c>
    </row>
    <row r="8" spans="1:9">
      <c r="E8" s="1" t="s">
        <v>36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Diana Carolina Burgos Castillo</cp:lastModifiedBy>
  <dcterms:created xsi:type="dcterms:W3CDTF">2020-12-07T14:41:17Z</dcterms:created>
  <dcterms:modified xsi:type="dcterms:W3CDTF">2023-11-08T23:22:38Z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2023-03-13T22:24:38Z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38a7e8a6-0e46-40ad-90fa-21b17e722d4c</vt:lpwstr>
  </property>
  <property fmtid="{D5CDD505-2E9C-101B-9397-08002B2CF9AE}" pid="28" name="MSIP_Label_863bc15e-e7bf-41c1-bdb3-03882d8a2e2c_ContentBits">
    <vt:lpwstr>1</vt:lpwstr>
  </property>
</Properties>
</file>