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mc:AlternateContent xmlns:mc="http://schemas.openxmlformats.org/markup-compatibility/2006">
    <mc:Choice Requires="x15">
      <x15ac:absPath xmlns:x15ac="http://schemas.microsoft.com/office/spreadsheetml/2010/11/ac" url="https://d.docs.live.net/0db034f32b59695d/Documentos/GHA/LITIGIOS BOGOTÁ/ALLIANZ/MÓNICA COLMENARES/"/>
    </mc:Choice>
  </mc:AlternateContent>
  <xr:revisionPtr revIDLastSave="5" documentId="8_{7696CC20-F929-42D2-9E19-A9A7010D7E32}" xr6:coauthVersionLast="47" xr6:coauthVersionMax="47" xr10:uidLastSave="{A2E5C78C-EA74-4228-A3C3-5DFBA17F4E46}"/>
  <bookViews>
    <workbookView xWindow="-120" yWindow="-120" windowWidth="20730" windowHeight="11040" activeTab="2" xr2:uid="{00000000-000D-0000-FFFF-FFFF00000000}"/>
  </bookViews>
  <sheets>
    <sheet name="AUTOS  NOTA 322" sheetId="1" r:id="rId1"/>
    <sheet name="AUTOS NOTA 321" sheetId="7" r:id="rId2"/>
    <sheet name="AUTOS NOTA 324" sheetId="8" r:id="rId3"/>
    <sheet name="AUTOS NOTA 325" sheetId="9" r:id="rId4"/>
    <sheet name="Hoja2" sheetId="6" state="hidden" r:id="rId5"/>
  </sheets>
  <externalReferences>
    <externalReference r:id="rId6"/>
  </externalReferences>
  <definedNames>
    <definedName name="Posición">[1]Hoja1!$S$3:$S$4</definedName>
    <definedName name="Probabilidad">[1]Parametros!$A$3:$A$5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6" i="8" l="1"/>
  <c r="B3" i="8"/>
  <c r="B4" i="8"/>
  <c r="B14" i="8"/>
  <c r="C18" i="8"/>
  <c r="B15" i="8" s="1"/>
  <c r="B7" i="9" l="1"/>
  <c r="B6" i="9"/>
  <c r="B5" i="9"/>
  <c r="B4" i="9"/>
  <c r="B3" i="9"/>
  <c r="B4" i="7"/>
  <c r="B5" i="7"/>
  <c r="B6" i="7"/>
  <c r="B7" i="7"/>
  <c r="B3" i="7"/>
  <c r="B35" i="8" l="1"/>
</calcChain>
</file>

<file path=xl/sharedStrings.xml><?xml version="1.0" encoding="utf-8"?>
<sst xmlns="http://schemas.openxmlformats.org/spreadsheetml/2006/main" count="229" uniqueCount="169">
  <si>
    <t>Juzgado</t>
  </si>
  <si>
    <t xml:space="preserve">Demandante </t>
  </si>
  <si>
    <t>Nombre de lesionado o muerto (s)</t>
  </si>
  <si>
    <t>Fecha de los hechos</t>
  </si>
  <si>
    <t>Fecha de solicitud audiencia prejudicial</t>
  </si>
  <si>
    <t>Fecha de audiencia prejudicial</t>
  </si>
  <si>
    <t>breve resumen de los hechos</t>
  </si>
  <si>
    <t>Asegurado</t>
  </si>
  <si>
    <t>Nit Asegurado</t>
  </si>
  <si>
    <t>Placa vehículo asegurado (si aplica)</t>
  </si>
  <si>
    <t xml:space="preserve">No. Póliza vinculada (las que se necesite solicitar). </t>
  </si>
  <si>
    <t>Fecha de notificación</t>
  </si>
  <si>
    <t xml:space="preserve">Fecha de contestacion </t>
  </si>
  <si>
    <t>Radicado(23 digitos)</t>
  </si>
  <si>
    <t xml:space="preserve">Domicilio </t>
  </si>
  <si>
    <t xml:space="preserve">Telefono </t>
  </si>
  <si>
    <t>Correo electronico</t>
  </si>
  <si>
    <t xml:space="preserve">Estado Civil </t>
  </si>
  <si>
    <t xml:space="preserve">Fecha de nacimiento </t>
  </si>
  <si>
    <t>Edad</t>
  </si>
  <si>
    <t xml:space="preserve">Fecha de defuncion </t>
  </si>
  <si>
    <t xml:space="preserve">Situcion Laboral </t>
  </si>
  <si>
    <t xml:space="preserve">Profesion </t>
  </si>
  <si>
    <t xml:space="preserve">Ingresos Netos </t>
  </si>
  <si>
    <t xml:space="preserve">Numero de Lesionados y/o fallecidos </t>
  </si>
  <si>
    <t xml:space="preserve">Condicion </t>
  </si>
  <si>
    <t xml:space="preserve">Cuantos  lesionados y/o fallecidos  reclaman en el proceso </t>
  </si>
  <si>
    <t>• Prescripción de las acciones derivadas del contrato de seguros.</t>
  </si>
  <si>
    <t>• Existencia de coaseguro.</t>
  </si>
  <si>
    <t xml:space="preserve">% DE PARTICIPACION </t>
  </si>
  <si>
    <t>MOTIVO DE LA DEMANDA</t>
  </si>
  <si>
    <t xml:space="preserve">Nuevos reclamantes </t>
  </si>
  <si>
    <t>Respuesta extemporanea</t>
  </si>
  <si>
    <t xml:space="preserve">Objetado por la Compañía </t>
  </si>
  <si>
    <t>Pretensiones elevadas- reclamación Compañía</t>
  </si>
  <si>
    <t>Ofrecimiento muy bajo-reclamación Compañía</t>
  </si>
  <si>
    <t xml:space="preserve">Vida/RC medica- aviso de siniestro sin tramite </t>
  </si>
  <si>
    <t xml:space="preserve">Sin reclamación previa </t>
  </si>
  <si>
    <t>SINIESTRO - APLICATIVO</t>
  </si>
  <si>
    <t>PÓLIZA</t>
  </si>
  <si>
    <t>AMPARO A AFECTAR</t>
  </si>
  <si>
    <t xml:space="preserve">VIGENCIA </t>
  </si>
  <si>
    <t xml:space="preserve">SINIESTRO DENTRO DE LA VIGENCIA? </t>
  </si>
  <si>
    <t>CARTERA A DÍA</t>
  </si>
  <si>
    <t>COASEGURO</t>
  </si>
  <si>
    <t>SI</t>
  </si>
  <si>
    <t>NO</t>
  </si>
  <si>
    <t>• Aplicación de la limitación de responsabilidad por razón del deducible a cargo del asegurado.</t>
  </si>
  <si>
    <t xml:space="preserve">• Disminución de la suma asegurada por pago de indemnizaciones con cargo a la PÓLIZA xxxxxx No. xxxxxxx
</t>
  </si>
  <si>
    <t xml:space="preserve">• La responsabilidad de la aseguradora se encuentra limitada al valor de la suma asegurada.
</t>
  </si>
  <si>
    <t>• La cobertura otorgada por la póliza se circunscribe a los términos de su clausulado.</t>
  </si>
  <si>
    <t xml:space="preserve">OFRECIENTO AUTOS </t>
  </si>
  <si>
    <t>OFRECIENTO VALOR</t>
  </si>
  <si>
    <t xml:space="preserve">RECOSTRUCCION ACCIDENTE </t>
  </si>
  <si>
    <t xml:space="preserve">ASEGURADORAS  </t>
  </si>
  <si>
    <t>• Exclusiones  de confomidad a la Póliza</t>
  </si>
  <si>
    <t>Numero de identificacion -</t>
  </si>
  <si>
    <t>REMISION DE ANTECEDENTES - ABOGADO INTERNO-</t>
  </si>
  <si>
    <t>SOLICITUD DE ANTECEDENTES -ABOGADO EXTERNO-</t>
  </si>
  <si>
    <t>Fecha de asignación</t>
  </si>
  <si>
    <t>INFORME INICIAL-ABOGADO EXTERNO-</t>
  </si>
  <si>
    <t>Clasificación Contingencia</t>
  </si>
  <si>
    <t>Concepto del Abogado sobre la Contingencia:(Se debe indicar las razones por las cuales se considera que el proceso es Eventual Remoto o Probable.)</t>
  </si>
  <si>
    <t>Valor de las pretensiones totales de la demanda (en pesos no en SMMLV)</t>
  </si>
  <si>
    <t>Perjuicios reclamados  (en pesos no en SMMLV)</t>
  </si>
  <si>
    <t>Patrimoniales</t>
  </si>
  <si>
    <t>Lucro Cesante</t>
  </si>
  <si>
    <t>Daño Emergente</t>
  </si>
  <si>
    <t>Extrapatrimoniales</t>
  </si>
  <si>
    <t>Valor Contingencia: ( en pesos). Cuanto vale perder o negociar el caso por un valor que debe estar dentro del valor asegurado( con criterios jurisprudenciales)</t>
  </si>
  <si>
    <t>VALOR CONTINGENCIA</t>
  </si>
  <si>
    <t>Observaciones sobre el valor de la contingencia: (Se debe explicar como se aterrizaron las pretensiones.)</t>
  </si>
  <si>
    <t>Defensa de la Aseguradora: (Enumerar y enunciar las excepciones propuestas demanda y/o llamamiento )</t>
  </si>
  <si>
    <t>INFORME ABOGADO INTERNO</t>
  </si>
  <si>
    <t>REMOTO</t>
  </si>
  <si>
    <t>EVENTUAL</t>
  </si>
  <si>
    <t>PROBABLE</t>
  </si>
  <si>
    <t>MODALIDAD</t>
  </si>
  <si>
    <t>CLASE DE REASEGURO</t>
  </si>
  <si>
    <t>FACULTATIVO</t>
  </si>
  <si>
    <t>AUTOMATICO</t>
  </si>
  <si>
    <t>EXCEPCIONES PROPUESTAS COMPAÑÍA</t>
  </si>
  <si>
    <t>Reserva</t>
  </si>
  <si>
    <t xml:space="preserve">Creación de intervinientes </t>
  </si>
  <si>
    <t>El abogado externo remitio la contestacion  y envio de informe inicial en los terminos establecidos ?</t>
  </si>
  <si>
    <t xml:space="preserve">El abogado propuso las excepciones adecuadas para el respetivo proceso? Recomendaciones </t>
  </si>
  <si>
    <t xml:space="preserve">Caso migrado </t>
  </si>
  <si>
    <t>OCURRENCIA</t>
  </si>
  <si>
    <t>CLAIMS MADE</t>
  </si>
  <si>
    <t>SUNSET</t>
  </si>
  <si>
    <t>DESCUBREMIENTO</t>
  </si>
  <si>
    <t>CEDIDO</t>
  </si>
  <si>
    <t>ACEPTADO</t>
  </si>
  <si>
    <t>PROPIO</t>
  </si>
  <si>
    <t>REASEGURO- SUPERA LOS $500M-</t>
  </si>
  <si>
    <t>LARGE GLOSSES</t>
  </si>
  <si>
    <t>Daños</t>
  </si>
  <si>
    <t>VALOR ASEGURADO</t>
  </si>
  <si>
    <t xml:space="preserve">Ocupado-trabajador cuenta ajena </t>
  </si>
  <si>
    <t>Ocupado - Autonomo</t>
  </si>
  <si>
    <t xml:space="preserve">Tareas del hogar </t>
  </si>
  <si>
    <t>Pendiente acceder al mercado laboral -pedir a nino</t>
  </si>
  <si>
    <t>Acompañante motorista</t>
  </si>
  <si>
    <t xml:space="preserve">Ciclista </t>
  </si>
  <si>
    <t>Cliclista vehículo</t>
  </si>
  <si>
    <t xml:space="preserve">Motociclista </t>
  </si>
  <si>
    <t>Ocupante vehículo</t>
  </si>
  <si>
    <t>Pasajero servicio publico</t>
  </si>
  <si>
    <t>Fuerza mayor y caso fortuito.</t>
  </si>
  <si>
    <t>Culpa exclusiva de la víctima</t>
  </si>
  <si>
    <t>Culpa exclusiva de un tercero.</t>
  </si>
  <si>
    <t>No prueba de responsabilidad.</t>
  </si>
  <si>
    <t>Exclusiones de póliza</t>
  </si>
  <si>
    <t>Vehículo no asegurado</t>
  </si>
  <si>
    <t>Interes asegurable</t>
  </si>
  <si>
    <t>Prescripción de las acciones derivadas del contrato de seguros</t>
  </si>
  <si>
    <t>OBJECION -Marque con una (x)</t>
  </si>
  <si>
    <t>• Ausencia de prueba del hecho generador de responsabilidad.</t>
  </si>
  <si>
    <t>Infraseguro</t>
  </si>
  <si>
    <t>Otras</t>
  </si>
  <si>
    <t>Reserva propuesta</t>
  </si>
  <si>
    <t>Comentarios adicionales</t>
  </si>
  <si>
    <t>Comentarios clasificación y valor contingencia</t>
  </si>
  <si>
    <t>DAÑOS MATERIALES</t>
  </si>
  <si>
    <t>Demandado</t>
  </si>
  <si>
    <t>Tipo de vinculacion compañía</t>
  </si>
  <si>
    <t xml:space="preserve">Tipo de perjucio </t>
  </si>
  <si>
    <t>11001310302320220044300</t>
  </si>
  <si>
    <t>JUZGADO VEINTITRÉS CIVIL CEL CIRCUITO DE BOGOTÁ</t>
  </si>
  <si>
    <t>VICTOR JULIO ARCINIEGAS PORTILLA</t>
  </si>
  <si>
    <t>SEGUNDO ULLOA AMADOR</t>
  </si>
  <si>
    <t>COOPERATIVA SANTANDEREANA DE TRANSPORTADORES LIMITADA - COOPETRAN</t>
  </si>
  <si>
    <t>ALLIANZ SEGUROS SA</t>
  </si>
  <si>
    <t>ALLIANZ SEGUROS DE VIDA SA</t>
  </si>
  <si>
    <t>ALLIANZ COLOMBIA</t>
  </si>
  <si>
    <t>FUNDACIÓN ALLIANZ COLOMBIA</t>
  </si>
  <si>
    <t>FALLECIMIENTO</t>
  </si>
  <si>
    <t>ALVARO FABIÁN CASTILLO CASTILLO</t>
  </si>
  <si>
    <t>Calle 11 No 108 – 48 casa 372 Bogotá Cundinamarca</t>
  </si>
  <si>
    <t>monicacg011@gmail.com</t>
  </si>
  <si>
    <t>27 DE OCTUBRE DE 1972</t>
  </si>
  <si>
    <t>NÚMERO DE TELÉFONO DEL APODERADO: 3421432</t>
  </si>
  <si>
    <t>MATERIALES E INMATERIALES</t>
  </si>
  <si>
    <t>CASADO</t>
  </si>
  <si>
    <t>45 AÑOS</t>
  </si>
  <si>
    <t>03 DE DICIEMBRE DE 2017</t>
  </si>
  <si>
    <t>SIN PROFESIÓN</t>
  </si>
  <si>
    <t>NO SE RELACIONA</t>
  </si>
  <si>
    <t>RESPONSABILIDAD CIVIL EXTRACONTRACTUAL</t>
  </si>
  <si>
    <t>$8.323.250 en promedio, sumando pensión y los ingresos que tiene por rentas no laborales conforme a la Declaración de Renta aportada.</t>
  </si>
  <si>
    <t>1. el día 02 de diciembre de 2017 tuvo lugar un accidente de tránsito en el cual estuvieron involucrados el vehículos de placas SUE 976 asegurado con Allianz Seguros SA y el vehículo de placas WFQ 914 conducido por el señor Alvaro Castillo Castillo (Q.E.P.D)
2.Del accidente en mención, el señor Alvaro Castillo Castillo (Q.E.P.D) falleció, por ello, su esposa y su hijo solicita se indemnice por daños morales, a la vida en relación, emergente y lucro cesante, pues indican que el conductor del bus asegurado ocasionó el accidente al perder el control en la conducción por el exceso de velocidad en el que transitaba, fundamentando lo anterior, en que en el IPAT se codificó la hipótesis 306 referente a huecos en la vía.
3. El bus conducido por el señor Víctor Arciniegas se encuentra asegurado con la Póliza número 220052970000735, en tal virtud los demandantes interpusieron demanda directamente contra el propietario, conductor y aseguradora.</t>
  </si>
  <si>
    <t>SUE 976</t>
  </si>
  <si>
    <t>220052970000735</t>
  </si>
  <si>
    <t>17 DE FEBRERO DE 2023</t>
  </si>
  <si>
    <t>DEMANDADA DIRECTA</t>
  </si>
  <si>
    <t>Perjuicios morales</t>
  </si>
  <si>
    <t>Daños a la vida en relación</t>
  </si>
  <si>
    <t>NO SE CUANTIFICA</t>
  </si>
  <si>
    <t>Daño moral</t>
  </si>
  <si>
    <t xml:space="preserve">64099027 -APJ31695	</t>
  </si>
  <si>
    <t>MÓNICA COLMENARES GULUMA (Cónyuge)</t>
  </si>
  <si>
    <t>SAMUEL FABIÁN CASTILLO COLMENARES (Hijo)</t>
  </si>
  <si>
    <t>Daño a la vida en relación</t>
  </si>
  <si>
    <t>MÓNICA COLMENARES GULUMA (Esposa)</t>
  </si>
  <si>
    <t xml:space="preserve">2 DE NOVIEMBRE DE 2023 </t>
  </si>
  <si>
    <t>3 DE OCTUBRE DE 2023</t>
  </si>
  <si>
    <t xml:space="preserve">1.	FALTA DE LEGITIMACIÓN EN LA CAUSA POR PASIVA DE ALLIANZ COLOMBIA S.A.
2.	FALTA ABSOLUTA DE LEGITIMACIÓN EN LA CAUSA POR ACTIVA DE MÓNICA COLMENARES Y EL MENOR SAMUEL FABIÁN CASTILLO
3.	INEXISTENCIA DE CONTRATO DE SEGURO ENTRE ALLIANZ COLOMBIA S.A. Y LOS VINCULADOS EN ESTE PROCESO JUDICIAL.
4. GENÉRICA O INNOMINADA. </t>
  </si>
  <si>
    <t>En el presente caso debe tenerse en cuenta que, no hay ninguna póliza afectable para Allianz Colombia S.A. Sin embargo, se estima la liquidación objetiva de las pretensiones por un monto total por  $2.038.078.952
1.	Daño moral: Por concepto de daño moral se tendrá en cuenta la suma de $120.000.000 discriminados así: $60.000.000 para Mónica Colmenares, cónyuge del fallecido y  $60.000.000 para el menor Samuel Castillo Colmenares, hijo del fallecido. Las anteriores sumas económicas se liquidaron teniendo en cuenta los criterios jurisprudenciales fijados por la Corte Suprema de Justicia en Sentencia del 23/05/2018, MP: Ariel Salazar Ramírez: 05001-31-03-003-2005-00174-01, en donde se estableció que se reconocerá en caso de muerte de la víctima, una suma máxima de $60.000.000 a los familiares de primer grado y cónyuge.
2.	Daño a la vida en relación: Por concepto a daño a la vida en relación se tendrá en cuenta la suma de $120.000.000 discriminados así: $60.000.000 para Mónica Colmenares, cónyuge del fallecido y  $60.000.000 para el menor Samuel Castillo Colmenares, hijo del fallecido. Las anteriores sumas económicas se liquidaron teniendo en cuenta los criterios jurisprudenciales fijados por la Corte Suprema de Justicia y los informes psicológicos de los demandantes.
3.	Lucro cesante: Se reconocerá como lucro cesante la suma de $1.798.078.952 a la señora Mónica Colmenares y Samuel Castillo, cónyuge e hijo de la víctima. Ahora bien, teniendo en cuenta que, se aportó la declaración de renta del año 2017 del señor Álvaro Fabián Castillo (Q.E.P.D) fue posible calcular que sus ingresos ascienden a $8.998.090 sumando pensión y los ingresos que tiene por rentas no laborales. Por lo que, por Lucro Cesante Consolidado se reconocerá al menor $364.110.988 y a la señora Colmenares $364.110.988 y por Lucro Cesante Futuro se reconocerá al menor $250.472.398 teniendo en cuenta que, hacían falta 10 años para cumplir los 25 y a la señora Colmenares $819.024.963, puesto que, pese a que no se acredita la dependencia, en efecto la señora Mónica Colmenares no cuenta con pensión y no se encuentra afiliada al régimen de salud, por lo que será procedente reconocer el lucro cesante.
4.	Daño emergente: no se reconocerá suma alguna por concepto de daño emergente, pues la Corte Suprema de Justicia ha establecido que para la procedencia de reconocimiento de perjuicios a título de daño emergente, es necesario que el reclamante demuestre mediante prueba suficiente que se trata de perjuicios ciertos y no hipotéticos. Lo que no sucede en el caso de marras, en tanto que la parte Demandante no allega factura de venta que acredite que la demandante incurrió en efecto en el gasto de la camioneta marca Mitsubishi fuso, línea FE85DHZSLGP, color blanco, modelo 2017.</t>
  </si>
  <si>
    <t>La contingencia se califica como REMOTA toda vez que Allianz Colombia S.A. no expidió el contrato de seguro  No. 022186560 / 1684, objeto de litigio.
Lo primero que debe tomarse en consideración, es que el objeto del litigio versa sobre una Póliza que ampara la Responsabilidad Civil Extracontractual del ramo de AUTOMÓVILES, la cual no tiene relación alguna con Allianz Colombia S.A., dado que no es una sociedad autorizada por la Superintendencia Finaciera para desarrollar la actividad aseguradora y expedir pólizas del ramo automóviles. Aunado a ello, tampoc se encuentra legitimada en la causa por pasiva por cuanto no participó en el negocio aseguraticio que invocan los demandantes. 
En ese sentido, teniendo en cuenta que los hechos que rodean el caso, hacen referencia al acaecimiento de un accidente de tránsito en el cual se atribuye la responsabilidad al vehículo asegurado por una póliza que expidió Allianz Seguros S.A. y no Allianz Colombia S.A. resulta evidente la imposibilidad de que la sociedad Allianz Colombia S.A. sea condenada por los hechos que se debaten en este proceso.  Es decir, ante la inexistencia de contrato de seguro en el que sea parte Allianz Colombia S.A., la contingencia se califica como remota. 
Lo anterior, sin perjuicio del carácter contingente del proceso.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</si>
</sst>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quot;$&quot;\ * #,##0_-;\-&quot;$&quot;\ * #,##0_-;_-&quot;$&quot;\ * &quot;-&quot;_-;_-@_-"/>
    <numFmt numFmtId="164" formatCode="&quot;$&quot;#,##0"/>
  </numFmts>
  <fonts count="9">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Cuerpo)"/>
    </font>
    <font>
      <u/>
      <sz val="11"/>
      <color theme="10"/>
      <name val="Calibri"/>
      <family val="2"/>
      <scheme val="minor"/>
    </font>
  </fonts>
  <fills count="8">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s>
  <cellStyleXfs count="4">
    <xf numFmtId="0" fontId="0" fillId="0" borderId="0"/>
    <xf numFmtId="42" fontId="1" fillId="0" borderId="0" applyFont="0" applyFill="0" applyBorder="0" applyAlignment="0" applyProtection="0"/>
    <xf numFmtId="9" fontId="1" fillId="0" borderId="0" applyFont="0" applyFill="0" applyBorder="0" applyAlignment="0" applyProtection="0"/>
    <xf numFmtId="0" fontId="8" fillId="0" borderId="0" applyNumberFormat="0" applyFill="0" applyBorder="0" applyAlignment="0" applyProtection="0"/>
  </cellStyleXfs>
  <cellXfs count="88">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0" fontId="0" fillId="0" borderId="1" xfId="0" applyBorder="1" applyAlignment="1">
      <alignment horizontal="justify" vertical="top"/>
    </xf>
    <xf numFmtId="0" fontId="2" fillId="0" borderId="1" xfId="0" applyFont="1" applyBorder="1" applyAlignment="1">
      <alignment horizontal="justify" vertical="top"/>
    </xf>
    <xf numFmtId="42"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center" vertical="top"/>
    </xf>
    <xf numFmtId="0" fontId="0" fillId="0" borderId="1" xfId="0" applyBorder="1" applyAlignment="1">
      <alignment vertical="top" wrapText="1"/>
    </xf>
    <xf numFmtId="0" fontId="6" fillId="0" borderId="1" xfId="0" applyFont="1" applyBorder="1" applyAlignment="1">
      <alignment vertical="top" wrapText="1"/>
    </xf>
    <xf numFmtId="0" fontId="0" fillId="0" borderId="3" xfId="0" applyBorder="1" applyAlignment="1">
      <alignment vertical="top" wrapText="1"/>
    </xf>
    <xf numFmtId="0" fontId="0" fillId="7" borderId="1" xfId="0" applyFill="1" applyBorder="1" applyAlignment="1">
      <alignment vertical="top" wrapText="1"/>
    </xf>
    <xf numFmtId="0" fontId="0" fillId="7" borderId="1" xfId="0" applyFill="1" applyBorder="1" applyAlignment="1">
      <alignment vertical="top"/>
    </xf>
    <xf numFmtId="0" fontId="0" fillId="7" borderId="3" xfId="0" applyFill="1" applyBorder="1" applyAlignment="1">
      <alignment horizontal="center"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42" fontId="4" fillId="7" borderId="1" xfId="1" applyFont="1" applyFill="1" applyBorder="1" applyAlignment="1">
      <alignment horizontal="center" vertical="top"/>
    </xf>
    <xf numFmtId="9" fontId="0" fillId="0" borderId="0" xfId="2" applyFont="1"/>
    <xf numFmtId="9" fontId="0" fillId="0" borderId="0" xfId="0" applyNumberFormat="1"/>
    <xf numFmtId="0" fontId="5" fillId="2" borderId="8" xfId="0" applyFont="1" applyFill="1" applyBorder="1" applyAlignment="1">
      <alignment horizontal="justify" vertical="top"/>
    </xf>
    <xf numFmtId="42" fontId="0" fillId="0" borderId="0" xfId="0" applyNumberFormat="1"/>
    <xf numFmtId="9" fontId="0" fillId="0" borderId="0" xfId="1" applyNumberFormat="1" applyFont="1"/>
    <xf numFmtId="0" fontId="0" fillId="0" borderId="3" xfId="0" applyBorder="1" applyAlignment="1">
      <alignment horizontal="justify" vertical="top"/>
    </xf>
    <xf numFmtId="0" fontId="0" fillId="7" borderId="1" xfId="0" applyFill="1" applyBorder="1" applyAlignment="1">
      <alignment horizontal="justify" vertical="top" wrapText="1"/>
    </xf>
    <xf numFmtId="0" fontId="2" fillId="7" borderId="1" xfId="0" applyFont="1" applyFill="1" applyBorder="1" applyAlignment="1">
      <alignment horizontal="justify" vertical="top" wrapText="1"/>
    </xf>
    <xf numFmtId="42" fontId="2" fillId="7" borderId="1" xfId="1" applyFont="1" applyFill="1" applyBorder="1" applyAlignment="1">
      <alignment horizontal="justify" vertical="top" wrapText="1"/>
    </xf>
    <xf numFmtId="164" fontId="0" fillId="7" borderId="1" xfId="1" applyNumberFormat="1" applyFont="1" applyFill="1" applyBorder="1" applyAlignment="1">
      <alignment horizontal="right" vertical="top"/>
    </xf>
    <xf numFmtId="42" fontId="0" fillId="7" borderId="1" xfId="1" applyFont="1" applyFill="1" applyBorder="1" applyAlignment="1">
      <alignment horizontal="right" vertical="top"/>
    </xf>
    <xf numFmtId="0" fontId="0" fillId="0" borderId="1" xfId="0" applyBorder="1" applyAlignment="1">
      <alignment horizontal="justify" vertical="top"/>
    </xf>
    <xf numFmtId="0" fontId="2" fillId="0" borderId="1" xfId="0" applyFont="1" applyBorder="1" applyAlignment="1">
      <alignment horizontal="justify" vertical="top" wrapText="1"/>
    </xf>
    <xf numFmtId="0" fontId="0" fillId="0" borderId="1" xfId="0" quotePrefix="1" applyBorder="1" applyAlignment="1">
      <alignment horizontal="justify" vertical="top"/>
    </xf>
    <xf numFmtId="0" fontId="0" fillId="0" borderId="1" xfId="0" applyBorder="1" applyAlignment="1">
      <alignment horizontal="justify" vertical="top" wrapText="1"/>
    </xf>
    <xf numFmtId="0" fontId="8" fillId="0" borderId="1" xfId="3" applyBorder="1" applyAlignment="1">
      <alignment horizontal="justify" vertical="top" wrapText="1"/>
    </xf>
    <xf numFmtId="14" fontId="0" fillId="0" borderId="1" xfId="0" applyNumberFormat="1" applyBorder="1" applyAlignment="1">
      <alignment horizontal="justify" vertical="top"/>
    </xf>
    <xf numFmtId="3" fontId="0" fillId="0" borderId="1" xfId="0" applyNumberFormat="1" applyBorder="1" applyAlignment="1">
      <alignment horizontal="justify" vertical="top"/>
    </xf>
    <xf numFmtId="0" fontId="3" fillId="2" borderId="0" xfId="0" applyFont="1" applyFill="1" applyAlignment="1">
      <alignment horizontal="center" vertical="top"/>
    </xf>
    <xf numFmtId="0" fontId="0" fillId="0" borderId="2" xfId="0" applyBorder="1" applyAlignment="1">
      <alignment horizontal="justify" vertical="top" wrapText="1"/>
    </xf>
    <xf numFmtId="0" fontId="0" fillId="0" borderId="3" xfId="0" applyBorder="1" applyAlignment="1">
      <alignment horizontal="justify" vertical="top" wrapText="1"/>
    </xf>
    <xf numFmtId="0" fontId="0" fillId="0" borderId="2" xfId="0" applyBorder="1" applyAlignment="1">
      <alignment horizontal="left" vertical="top"/>
    </xf>
    <xf numFmtId="0" fontId="0" fillId="0" borderId="3" xfId="0" applyBorder="1" applyAlignment="1">
      <alignment horizontal="left" vertical="top"/>
    </xf>
    <xf numFmtId="42" fontId="0" fillId="0" borderId="1" xfId="1" applyFont="1" applyBorder="1" applyAlignment="1">
      <alignment horizontal="justify" vertical="top" wrapText="1"/>
    </xf>
    <xf numFmtId="0" fontId="7" fillId="0" borderId="2" xfId="0" applyFont="1" applyBorder="1" applyAlignment="1">
      <alignment horizontal="left" vertical="top"/>
    </xf>
    <xf numFmtId="0" fontId="3" fillId="2" borderId="4" xfId="0" applyFont="1" applyFill="1" applyBorder="1" applyAlignment="1">
      <alignment horizontal="center" vertical="top"/>
    </xf>
    <xf numFmtId="0" fontId="0" fillId="0" borderId="2" xfId="0" applyBorder="1" applyAlignment="1">
      <alignment horizontal="justify" vertical="top"/>
    </xf>
    <xf numFmtId="0" fontId="0" fillId="0" borderId="3" xfId="0" applyBorder="1" applyAlignment="1">
      <alignment horizontal="justify"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5" fillId="6" borderId="11" xfId="0" applyFont="1" applyFill="1" applyBorder="1" applyAlignment="1">
      <alignment horizontal="center" vertical="center"/>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4" fillId="2" borderId="4" xfId="0" applyFont="1" applyFill="1" applyBorder="1" applyAlignment="1">
      <alignment horizontal="justify" vertical="top"/>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2" xfId="0" applyBorder="1" applyAlignment="1">
      <alignment horizontal="center" vertical="top" wrapText="1"/>
    </xf>
    <xf numFmtId="0" fontId="0" fillId="0" borderId="3" xfId="0" applyBorder="1" applyAlignment="1">
      <alignment horizontal="center" vertical="top"/>
    </xf>
    <xf numFmtId="0" fontId="0" fillId="0" borderId="2" xfId="0" applyBorder="1" applyAlignment="1">
      <alignment horizontal="center" vertical="top"/>
    </xf>
    <xf numFmtId="0" fontId="0" fillId="7" borderId="5" xfId="0" applyFill="1" applyBorder="1" applyAlignment="1">
      <alignment horizontal="left" vertical="top"/>
    </xf>
    <xf numFmtId="0" fontId="0" fillId="7" borderId="7" xfId="0" applyFill="1" applyBorder="1" applyAlignment="1">
      <alignment horizontal="left" vertical="top"/>
    </xf>
    <xf numFmtId="0" fontId="0" fillId="7" borderId="12" xfId="0" applyFill="1" applyBorder="1" applyAlignment="1">
      <alignment horizontal="left" vertical="top"/>
    </xf>
    <xf numFmtId="0" fontId="0" fillId="7" borderId="8" xfId="0" applyFill="1" applyBorder="1" applyAlignment="1">
      <alignment horizontal="left" vertical="top"/>
    </xf>
    <xf numFmtId="0" fontId="0" fillId="7" borderId="13" xfId="0" applyFill="1" applyBorder="1" applyAlignment="1">
      <alignment horizontal="left" vertical="top"/>
    </xf>
    <xf numFmtId="0" fontId="0" fillId="7" borderId="14" xfId="0" applyFill="1" applyBorder="1" applyAlignment="1">
      <alignment horizontal="left" vertical="top"/>
    </xf>
    <xf numFmtId="0" fontId="4" fillId="2" borderId="4"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0" fontId="2" fillId="0" borderId="1" xfId="0" applyFont="1" applyBorder="1" applyAlignment="1">
      <alignment horizontal="justify" vertical="top"/>
    </xf>
    <xf numFmtId="42" fontId="0" fillId="5" borderId="2" xfId="1" applyFont="1" applyFill="1" applyBorder="1" applyAlignment="1">
      <alignment horizontal="justify" vertical="top"/>
    </xf>
    <xf numFmtId="42" fontId="0" fillId="5" borderId="3" xfId="1" applyFont="1" applyFill="1" applyBorder="1" applyAlignment="1">
      <alignment horizontal="justify" vertical="top"/>
    </xf>
    <xf numFmtId="0" fontId="0" fillId="0" borderId="1" xfId="0" applyBorder="1" applyAlignment="1">
      <alignment horizontal="left" wrapText="1"/>
    </xf>
    <xf numFmtId="0" fontId="0" fillId="0" borderId="1" xfId="0" applyBorder="1" applyAlignment="1">
      <alignment horizontal="left"/>
    </xf>
    <xf numFmtId="42" fontId="0" fillId="5" borderId="0" xfId="1" applyFont="1" applyFill="1" applyBorder="1" applyAlignment="1">
      <alignment horizontal="center" vertical="top"/>
    </xf>
    <xf numFmtId="0" fontId="0" fillId="0" borderId="7" xfId="0" applyBorder="1" applyAlignment="1">
      <alignment horizontal="center" vertical="top"/>
    </xf>
    <xf numFmtId="0" fontId="0" fillId="0" borderId="8" xfId="0" applyBorder="1" applyAlignment="1">
      <alignment horizontal="center" vertical="top"/>
    </xf>
    <xf numFmtId="42" fontId="0" fillId="0" borderId="2" xfId="1" applyFont="1" applyBorder="1" applyAlignment="1">
      <alignment horizontal="center" vertical="top"/>
    </xf>
    <xf numFmtId="42" fontId="0" fillId="0" borderId="3" xfId="1" applyFont="1" applyBorder="1" applyAlignment="1">
      <alignment horizontal="center" vertical="top"/>
    </xf>
    <xf numFmtId="0" fontId="0" fillId="4" borderId="5" xfId="0" applyFill="1" applyBorder="1" applyAlignment="1">
      <alignment horizontal="left" vertical="top" wrapText="1"/>
    </xf>
    <xf numFmtId="0" fontId="0" fillId="4" borderId="7" xfId="0" applyFill="1" applyBorder="1" applyAlignment="1">
      <alignment horizontal="left" vertical="top" wrapText="1"/>
    </xf>
    <xf numFmtId="0" fontId="4" fillId="6" borderId="13" xfId="0" applyFont="1" applyFill="1" applyBorder="1" applyAlignment="1">
      <alignment horizontal="center" vertical="top"/>
    </xf>
    <xf numFmtId="0" fontId="4" fillId="6" borderId="6" xfId="0" applyFont="1" applyFill="1" applyBorder="1" applyAlignment="1">
      <alignment horizontal="center" vertical="top"/>
    </xf>
    <xf numFmtId="0" fontId="0" fillId="0" borderId="1" xfId="0" applyBorder="1" applyAlignment="1">
      <alignment horizontal="center" vertical="top"/>
    </xf>
    <xf numFmtId="42" fontId="0" fillId="5" borderId="1" xfId="1" applyFont="1" applyFill="1" applyBorder="1" applyAlignment="1">
      <alignment horizontal="justify" vertical="top"/>
    </xf>
  </cellXfs>
  <cellStyles count="4">
    <cellStyle name="Hipervínculo" xfId="3" builtinId="8"/>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gha2-my.sharepoint.com/ntxnas1/INDEMNIZ_PROCESOS_JUDICIALES/TATIANA/Procesos/Informes%20Iniciales/Copia%20de%20Informe%20Incicial%202017%20%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row r="3">
          <cell r="S3" t="str">
            <v>En contra</v>
          </cell>
        </row>
        <row r="4">
          <cell r="S4" t="str">
            <v>A Favor</v>
          </cell>
        </row>
      </sheetData>
      <sheetData sheetId="1">
        <row r="3">
          <cell r="A3" t="str">
            <v>Remota</v>
          </cell>
        </row>
        <row r="4">
          <cell r="A4" t="str">
            <v>Eventual</v>
          </cell>
        </row>
        <row r="5">
          <cell r="A5" t="str">
            <v>Probable</v>
          </cell>
        </row>
      </sheetData>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monicacg011@gmail.com"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499984740745262"/>
  </sheetPr>
  <dimension ref="A1:F90"/>
  <sheetViews>
    <sheetView topLeftCell="A17" zoomScale="115" zoomScaleNormal="115" workbookViewId="0">
      <selection activeCell="B44" sqref="B44:C44"/>
    </sheetView>
  </sheetViews>
  <sheetFormatPr baseColWidth="10" defaultColWidth="0" defaultRowHeight="15"/>
  <cols>
    <col min="1" max="1" width="46.140625" style="9" bestFit="1" customWidth="1"/>
    <col min="2" max="2" width="63.85546875" style="9" customWidth="1"/>
    <col min="3" max="3" width="19.140625" style="9" customWidth="1"/>
    <col min="4" max="4" width="11.42578125" style="2" hidden="1" customWidth="1"/>
    <col min="5" max="6" width="0" style="2" hidden="1" customWidth="1"/>
    <col min="7" max="16384" width="11.42578125" style="2" hidden="1"/>
  </cols>
  <sheetData>
    <row r="1" spans="1:3" ht="18.75">
      <c r="A1" s="42" t="s">
        <v>58</v>
      </c>
      <c r="B1" s="42"/>
      <c r="C1" s="42"/>
    </row>
    <row r="2" spans="1:3">
      <c r="A2" s="5" t="s">
        <v>13</v>
      </c>
      <c r="B2" s="37" t="s">
        <v>127</v>
      </c>
      <c r="C2" s="35"/>
    </row>
    <row r="3" spans="1:3">
      <c r="A3" s="5" t="s">
        <v>0</v>
      </c>
      <c r="B3" s="35" t="s">
        <v>128</v>
      </c>
      <c r="C3" s="35"/>
    </row>
    <row r="4" spans="1:3">
      <c r="A4" s="5" t="s">
        <v>124</v>
      </c>
      <c r="B4" s="21" t="s">
        <v>135</v>
      </c>
      <c r="C4" s="29"/>
    </row>
    <row r="5" spans="1:3">
      <c r="A5" s="5" t="s">
        <v>124</v>
      </c>
      <c r="B5" s="21" t="s">
        <v>134</v>
      </c>
      <c r="C5" s="29"/>
    </row>
    <row r="6" spans="1:3">
      <c r="A6" s="5" t="s">
        <v>124</v>
      </c>
      <c r="B6" s="21" t="s">
        <v>133</v>
      </c>
      <c r="C6" s="29"/>
    </row>
    <row r="7" spans="1:3">
      <c r="A7" s="5" t="s">
        <v>124</v>
      </c>
      <c r="B7" s="21" t="s">
        <v>132</v>
      </c>
      <c r="C7" s="29"/>
    </row>
    <row r="8" spans="1:3" ht="30">
      <c r="A8" s="5" t="s">
        <v>124</v>
      </c>
      <c r="B8" s="21" t="s">
        <v>131</v>
      </c>
      <c r="C8" s="29"/>
    </row>
    <row r="9" spans="1:3">
      <c r="A9" s="5" t="s">
        <v>124</v>
      </c>
      <c r="B9" s="21" t="s">
        <v>130</v>
      </c>
      <c r="C9" s="29"/>
    </row>
    <row r="10" spans="1:3">
      <c r="A10" s="5" t="s">
        <v>124</v>
      </c>
      <c r="B10" s="45" t="s">
        <v>129</v>
      </c>
      <c r="C10" s="46"/>
    </row>
    <row r="11" spans="1:3">
      <c r="A11" s="5" t="s">
        <v>1</v>
      </c>
      <c r="B11" s="48" t="s">
        <v>163</v>
      </c>
      <c r="C11" s="46"/>
    </row>
    <row r="12" spans="1:3">
      <c r="A12" s="5" t="s">
        <v>1</v>
      </c>
      <c r="B12" s="35" t="s">
        <v>161</v>
      </c>
      <c r="C12" s="35"/>
    </row>
    <row r="13" spans="1:3">
      <c r="A13" s="5" t="s">
        <v>125</v>
      </c>
      <c r="B13" s="35" t="s">
        <v>154</v>
      </c>
      <c r="C13" s="35"/>
    </row>
    <row r="14" spans="1:3">
      <c r="A14" s="30" t="s">
        <v>126</v>
      </c>
      <c r="B14" s="45" t="s">
        <v>136</v>
      </c>
      <c r="C14" s="46"/>
    </row>
    <row r="15" spans="1:3">
      <c r="A15" s="31" t="s">
        <v>2</v>
      </c>
      <c r="B15" s="35" t="s">
        <v>137</v>
      </c>
      <c r="C15" s="35"/>
    </row>
    <row r="16" spans="1:3">
      <c r="A16" s="31" t="s">
        <v>56</v>
      </c>
      <c r="B16" s="35">
        <v>3080705</v>
      </c>
      <c r="C16" s="35"/>
    </row>
    <row r="17" spans="1:3">
      <c r="A17" s="31" t="s">
        <v>96</v>
      </c>
      <c r="B17" s="45" t="s">
        <v>142</v>
      </c>
      <c r="C17" s="46"/>
    </row>
    <row r="18" spans="1:3">
      <c r="A18" s="31" t="s">
        <v>14</v>
      </c>
      <c r="B18" s="38" t="s">
        <v>138</v>
      </c>
      <c r="C18" s="38"/>
    </row>
    <row r="19" spans="1:3" ht="30" customHeight="1">
      <c r="A19" s="32" t="s">
        <v>15</v>
      </c>
      <c r="B19" s="38" t="s">
        <v>141</v>
      </c>
      <c r="C19" s="38"/>
    </row>
    <row r="20" spans="1:3" ht="30" customHeight="1">
      <c r="A20" s="5" t="s">
        <v>16</v>
      </c>
      <c r="B20" s="39" t="s">
        <v>139</v>
      </c>
      <c r="C20" s="38"/>
    </row>
    <row r="21" spans="1:3">
      <c r="A21" s="5" t="s">
        <v>17</v>
      </c>
      <c r="B21" s="35" t="s">
        <v>143</v>
      </c>
      <c r="C21" s="35"/>
    </row>
    <row r="22" spans="1:3">
      <c r="A22" s="5" t="s">
        <v>18</v>
      </c>
      <c r="B22" s="35" t="s">
        <v>140</v>
      </c>
      <c r="C22" s="35"/>
    </row>
    <row r="23" spans="1:3">
      <c r="A23" s="5" t="s">
        <v>19</v>
      </c>
      <c r="B23" s="35" t="s">
        <v>144</v>
      </c>
      <c r="C23" s="35"/>
    </row>
    <row r="24" spans="1:3">
      <c r="A24" s="5" t="s">
        <v>20</v>
      </c>
      <c r="B24" s="35" t="s">
        <v>145</v>
      </c>
      <c r="C24" s="35"/>
    </row>
    <row r="25" spans="1:3" ht="15" customHeight="1">
      <c r="A25" s="5" t="s">
        <v>21</v>
      </c>
      <c r="B25" s="38" t="s">
        <v>99</v>
      </c>
      <c r="C25" s="38"/>
    </row>
    <row r="26" spans="1:3">
      <c r="A26" s="5" t="s">
        <v>22</v>
      </c>
      <c r="B26" s="38" t="s">
        <v>146</v>
      </c>
      <c r="C26" s="38"/>
    </row>
    <row r="27" spans="1:3" ht="30" customHeight="1">
      <c r="A27" s="5" t="s">
        <v>23</v>
      </c>
      <c r="B27" s="47" t="s">
        <v>149</v>
      </c>
      <c r="C27" s="47"/>
    </row>
    <row r="28" spans="1:3">
      <c r="A28" s="5" t="s">
        <v>24</v>
      </c>
      <c r="B28" s="35">
        <v>6</v>
      </c>
      <c r="C28" s="35"/>
    </row>
    <row r="29" spans="1:3" ht="30">
      <c r="A29" s="5" t="s">
        <v>26</v>
      </c>
      <c r="B29" s="35">
        <v>1</v>
      </c>
      <c r="C29" s="35"/>
    </row>
    <row r="30" spans="1:3" ht="29.25" customHeight="1">
      <c r="A30" s="5" t="s">
        <v>25</v>
      </c>
      <c r="B30" s="38" t="s">
        <v>106</v>
      </c>
      <c r="C30" s="38"/>
    </row>
    <row r="31" spans="1:3">
      <c r="A31" s="5" t="s">
        <v>3</v>
      </c>
      <c r="B31" s="38" t="s">
        <v>145</v>
      </c>
      <c r="C31" s="38"/>
    </row>
    <row r="32" spans="1:3">
      <c r="A32" s="5" t="s">
        <v>4</v>
      </c>
      <c r="B32" s="38" t="s">
        <v>147</v>
      </c>
      <c r="C32" s="38"/>
    </row>
    <row r="33" spans="1:3">
      <c r="A33" s="5" t="s">
        <v>5</v>
      </c>
      <c r="B33" s="38" t="s">
        <v>147</v>
      </c>
      <c r="C33" s="38"/>
    </row>
    <row r="34" spans="1:3">
      <c r="A34" s="5" t="s">
        <v>40</v>
      </c>
      <c r="B34" s="43" t="s">
        <v>148</v>
      </c>
      <c r="C34" s="44"/>
    </row>
    <row r="35" spans="1:3">
      <c r="A35" s="36" t="s">
        <v>6</v>
      </c>
      <c r="B35" s="38" t="s">
        <v>150</v>
      </c>
      <c r="C35" s="35"/>
    </row>
    <row r="36" spans="1:3">
      <c r="A36" s="36"/>
      <c r="B36" s="35"/>
      <c r="C36" s="35"/>
    </row>
    <row r="37" spans="1:3">
      <c r="A37" s="36"/>
      <c r="B37" s="35"/>
      <c r="C37" s="35"/>
    </row>
    <row r="38" spans="1:3">
      <c r="A38" s="5" t="s">
        <v>7</v>
      </c>
      <c r="B38" s="35" t="s">
        <v>130</v>
      </c>
      <c r="C38" s="35"/>
    </row>
    <row r="39" spans="1:3">
      <c r="A39" s="5" t="s">
        <v>8</v>
      </c>
      <c r="B39" s="41">
        <v>4106218</v>
      </c>
      <c r="C39" s="35"/>
    </row>
    <row r="40" spans="1:3">
      <c r="A40" s="5" t="s">
        <v>9</v>
      </c>
      <c r="B40" s="35" t="s">
        <v>151</v>
      </c>
      <c r="C40" s="35"/>
    </row>
    <row r="41" spans="1:3">
      <c r="A41" s="5" t="s">
        <v>10</v>
      </c>
      <c r="B41" s="37" t="s">
        <v>152</v>
      </c>
      <c r="C41" s="35"/>
    </row>
    <row r="42" spans="1:3">
      <c r="A42" s="5" t="s">
        <v>59</v>
      </c>
      <c r="B42" s="6" t="s">
        <v>153</v>
      </c>
      <c r="C42" s="6"/>
    </row>
    <row r="43" spans="1:3">
      <c r="A43" s="5" t="s">
        <v>11</v>
      </c>
      <c r="B43" s="40" t="s">
        <v>165</v>
      </c>
      <c r="C43" s="40"/>
    </row>
    <row r="44" spans="1:3">
      <c r="A44" s="5" t="s">
        <v>12</v>
      </c>
      <c r="B44" s="35" t="s">
        <v>164</v>
      </c>
      <c r="C44" s="35"/>
    </row>
    <row r="47" spans="1:3" ht="15" customHeight="1"/>
    <row r="48" spans="1:3" ht="15" customHeight="1"/>
    <row r="55" spans="6:6" ht="15" customHeight="1"/>
    <row r="60" spans="6:6" ht="18" customHeight="1"/>
    <row r="63" spans="6:6">
      <c r="F63" s="4"/>
    </row>
    <row r="64" spans="6:6">
      <c r="F64" s="4"/>
    </row>
    <row r="65" spans="6:6">
      <c r="F65" s="4"/>
    </row>
    <row r="76" spans="6:6" ht="36" customHeight="1"/>
    <row r="88" ht="33.75" customHeight="1"/>
    <row r="89" ht="33.75" customHeight="1"/>
    <row r="90" ht="33.75" customHeight="1"/>
  </sheetData>
  <dataConsolidate/>
  <mergeCells count="36">
    <mergeCell ref="B35:C37"/>
    <mergeCell ref="B33:C33"/>
    <mergeCell ref="A1:C1"/>
    <mergeCell ref="B34:C34"/>
    <mergeCell ref="B28:C28"/>
    <mergeCell ref="B29:C29"/>
    <mergeCell ref="B25:C25"/>
    <mergeCell ref="B14:C14"/>
    <mergeCell ref="B10:C10"/>
    <mergeCell ref="B17:C17"/>
    <mergeCell ref="B26:C26"/>
    <mergeCell ref="B27:C27"/>
    <mergeCell ref="B32:C32"/>
    <mergeCell ref="B31:C31"/>
    <mergeCell ref="B11:C11"/>
    <mergeCell ref="B44:C44"/>
    <mergeCell ref="B43:C43"/>
    <mergeCell ref="B41:C41"/>
    <mergeCell ref="B40:C40"/>
    <mergeCell ref="B39:C39"/>
    <mergeCell ref="B38:C38"/>
    <mergeCell ref="A35:A37"/>
    <mergeCell ref="B2:C2"/>
    <mergeCell ref="B3:C3"/>
    <mergeCell ref="B12:C12"/>
    <mergeCell ref="B13:C13"/>
    <mergeCell ref="B15:C15"/>
    <mergeCell ref="B16:C16"/>
    <mergeCell ref="B18:C18"/>
    <mergeCell ref="B19:C19"/>
    <mergeCell ref="B20:C20"/>
    <mergeCell ref="B21:C21"/>
    <mergeCell ref="B22:C22"/>
    <mergeCell ref="B30:C30"/>
    <mergeCell ref="B23:C23"/>
    <mergeCell ref="B24:C24"/>
  </mergeCells>
  <hyperlinks>
    <hyperlink ref="B20" r:id="rId1" xr:uid="{2217368E-5542-C645-971A-1E3FF6CA7F70}"/>
  </hyperlinks>
  <pageMargins left="0.7" right="0.7" top="0.75" bottom="0.75" header="0.3" footer="0.3"/>
  <pageSetup orientation="portrait" r:id="rId2"/>
  <headerFooter>
    <oddHeader>&amp;C&amp;"Calibri"&amp;10&amp;K000000 Internal&amp;1#_x000D_</oddHeader>
  </headerFooter>
  <ignoredErrors>
    <ignoredError sqref="B41" numberStoredAsText="1"/>
  </ignoredErrors>
  <extLst>
    <ext xmlns:x14="http://schemas.microsoft.com/office/spreadsheetml/2009/9/main" uri="{CCE6A557-97BC-4b89-ADB6-D9C93CAAB3DF}">
      <x14:dataValidations xmlns:xm="http://schemas.microsoft.com/office/excel/2006/main" count="2">
        <x14:dataValidation type="list" allowBlank="1" showInputMessage="1" showErrorMessage="1" xr:uid="{F90C730C-89E0-470E-9D05-8F1740F3A538}">
          <x14:formula1>
            <xm:f>Hoja2!$H$2:$H$5</xm:f>
          </x14:formula1>
          <xm:sqref>B25:C25</xm:sqref>
        </x14:dataValidation>
        <x14:dataValidation type="list" allowBlank="1" showInputMessage="1" showErrorMessage="1" xr:uid="{666CA25D-9895-4FFF-8C94-EA211A77A836}">
          <x14:formula1>
            <xm:f>Hoja2!$I$2:$I$6</xm:f>
          </x14:formula1>
          <xm:sqref>B30:C30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BF33DD-9324-4C58-AE69-FBBA2C2A8171}">
  <sheetPr>
    <tabColor theme="3" tint="-0.499984740745262"/>
  </sheetPr>
  <dimension ref="A1:C48"/>
  <sheetViews>
    <sheetView zoomScale="70" zoomScaleNormal="70" workbookViewId="0">
      <selection activeCell="B22" sqref="B22:C22"/>
    </sheetView>
  </sheetViews>
  <sheetFormatPr baseColWidth="10" defaultColWidth="0" defaultRowHeight="15"/>
  <cols>
    <col min="1" max="1" width="49.85546875" customWidth="1"/>
    <col min="2" max="2" width="31.28515625" customWidth="1"/>
    <col min="3" max="3" width="90.140625" customWidth="1"/>
    <col min="4" max="16384" width="11.42578125" hidden="1"/>
  </cols>
  <sheetData>
    <row r="1" spans="1:3" ht="18.75">
      <c r="A1" s="49" t="s">
        <v>57</v>
      </c>
      <c r="B1" s="49"/>
      <c r="C1" s="49"/>
    </row>
    <row r="2" spans="1:3" ht="15.75" customHeight="1">
      <c r="A2" s="21" t="s">
        <v>38</v>
      </c>
      <c r="B2" s="62"/>
      <c r="C2" s="61"/>
    </row>
    <row r="3" spans="1:3" s="2" customFormat="1">
      <c r="A3" s="5" t="s">
        <v>13</v>
      </c>
      <c r="B3" s="35" t="str">
        <f>'AUTOS  NOTA 322'!B2:C2</f>
        <v>11001310302320220044300</v>
      </c>
      <c r="C3" s="35"/>
    </row>
    <row r="4" spans="1:3" s="2" customFormat="1">
      <c r="A4" s="5" t="s">
        <v>0</v>
      </c>
      <c r="B4" s="35" t="str">
        <f>'AUTOS  NOTA 322'!B3:C3</f>
        <v>JUZGADO VEINTITRÉS CIVIL CEL CIRCUITO DE BOGOTÁ</v>
      </c>
      <c r="C4" s="35"/>
    </row>
    <row r="5" spans="1:3" s="2" customFormat="1">
      <c r="A5" s="5" t="s">
        <v>124</v>
      </c>
      <c r="B5" s="35" t="str">
        <f>'AUTOS  NOTA 322'!B10:C10</f>
        <v>VICTOR JULIO ARCINIEGAS PORTILLA</v>
      </c>
      <c r="C5" s="35"/>
    </row>
    <row r="6" spans="1:3" s="2" customFormat="1">
      <c r="A6" s="5" t="s">
        <v>1</v>
      </c>
      <c r="B6" s="35" t="str">
        <f>'AUTOS  NOTA 322'!B12:C12</f>
        <v>SAMUEL FABIÁN CASTILLO COLMENARES (Hijo)</v>
      </c>
      <c r="C6" s="35"/>
    </row>
    <row r="7" spans="1:3" s="2" customFormat="1">
      <c r="A7" s="5" t="s">
        <v>125</v>
      </c>
      <c r="B7" s="35" t="str">
        <f>'AUTOS  NOTA 322'!B13:C13</f>
        <v>DEMANDADA DIRECTA</v>
      </c>
      <c r="C7" s="35"/>
    </row>
    <row r="8" spans="1:3">
      <c r="A8" s="21" t="s">
        <v>39</v>
      </c>
      <c r="B8" s="35"/>
      <c r="C8" s="35"/>
    </row>
    <row r="9" spans="1:3">
      <c r="A9" s="21" t="s">
        <v>40</v>
      </c>
      <c r="B9" s="35"/>
      <c r="C9" s="35"/>
    </row>
    <row r="10" spans="1:3">
      <c r="A10" s="21" t="s">
        <v>97</v>
      </c>
      <c r="B10" s="60"/>
      <c r="C10" s="61"/>
    </row>
    <row r="11" spans="1:3">
      <c r="A11" s="21" t="s">
        <v>77</v>
      </c>
      <c r="B11" s="50"/>
      <c r="C11" s="51"/>
    </row>
    <row r="12" spans="1:3">
      <c r="A12" s="21" t="s">
        <v>41</v>
      </c>
      <c r="B12" s="38"/>
      <c r="C12" s="35"/>
    </row>
    <row r="13" spans="1:3">
      <c r="A13" s="21" t="s">
        <v>42</v>
      </c>
      <c r="B13" s="35"/>
      <c r="C13" s="35"/>
    </row>
    <row r="14" spans="1:3">
      <c r="A14" s="21" t="s">
        <v>43</v>
      </c>
      <c r="B14" s="35"/>
      <c r="C14" s="35"/>
    </row>
    <row r="15" spans="1:3">
      <c r="A15" s="52" t="s">
        <v>44</v>
      </c>
      <c r="B15" s="35"/>
      <c r="C15" s="35"/>
    </row>
    <row r="16" spans="1:3">
      <c r="A16" s="53"/>
      <c r="B16" s="11" t="s">
        <v>54</v>
      </c>
      <c r="C16" s="11" t="s">
        <v>29</v>
      </c>
    </row>
    <row r="17" spans="1:3">
      <c r="A17" s="53"/>
      <c r="B17" s="6"/>
      <c r="C17" s="6"/>
    </row>
    <row r="18" spans="1:3">
      <c r="A18" s="53"/>
      <c r="B18" s="6"/>
      <c r="C18" s="6"/>
    </row>
    <row r="19" spans="1:3">
      <c r="A19" s="54"/>
      <c r="B19" s="6"/>
      <c r="C19" s="6"/>
    </row>
    <row r="20" spans="1:3">
      <c r="A20" s="21" t="s">
        <v>94</v>
      </c>
      <c r="B20" s="35"/>
      <c r="C20" s="35"/>
    </row>
    <row r="21" spans="1:3">
      <c r="A21" s="21" t="s">
        <v>95</v>
      </c>
      <c r="B21" s="62"/>
      <c r="C21" s="61"/>
    </row>
    <row r="22" spans="1:3">
      <c r="A22" s="21" t="s">
        <v>30</v>
      </c>
      <c r="B22" s="35"/>
      <c r="C22" s="35"/>
    </row>
    <row r="23" spans="1:3">
      <c r="A23" s="21" t="s">
        <v>51</v>
      </c>
      <c r="B23" s="35"/>
      <c r="C23" s="35"/>
    </row>
    <row r="24" spans="1:3">
      <c r="A24" s="21" t="s">
        <v>52</v>
      </c>
      <c r="B24" s="35"/>
      <c r="C24" s="35"/>
    </row>
    <row r="25" spans="1:3">
      <c r="A25" s="20" t="s">
        <v>53</v>
      </c>
      <c r="B25" s="35"/>
      <c r="C25" s="35"/>
    </row>
    <row r="26" spans="1:3">
      <c r="A26" s="57" t="s">
        <v>81</v>
      </c>
      <c r="B26" s="57"/>
      <c r="C26" s="57"/>
    </row>
    <row r="27" spans="1:3">
      <c r="A27" s="58" t="s">
        <v>50</v>
      </c>
      <c r="B27" s="59"/>
      <c r="C27" s="12"/>
    </row>
    <row r="28" spans="1:3">
      <c r="A28" s="58" t="s">
        <v>49</v>
      </c>
      <c r="B28" s="59"/>
      <c r="C28" s="12"/>
    </row>
    <row r="29" spans="1:3">
      <c r="A29" s="58" t="s">
        <v>48</v>
      </c>
      <c r="B29" s="59"/>
      <c r="C29" s="13"/>
    </row>
    <row r="30" spans="1:3">
      <c r="A30" s="58" t="s">
        <v>27</v>
      </c>
      <c r="B30" s="59"/>
      <c r="C30" s="12"/>
    </row>
    <row r="31" spans="1:3">
      <c r="A31" s="58" t="s">
        <v>28</v>
      </c>
      <c r="B31" s="59"/>
      <c r="C31" s="12"/>
    </row>
    <row r="32" spans="1:3">
      <c r="A32" s="58" t="s">
        <v>117</v>
      </c>
      <c r="B32" s="59"/>
      <c r="C32" s="14"/>
    </row>
    <row r="33" spans="1:3">
      <c r="A33" s="55" t="s">
        <v>47</v>
      </c>
      <c r="B33" s="56"/>
      <c r="C33" s="15"/>
    </row>
    <row r="34" spans="1:3">
      <c r="A34" s="55" t="s">
        <v>55</v>
      </c>
      <c r="B34" s="56"/>
      <c r="C34" s="16"/>
    </row>
    <row r="35" spans="1:3">
      <c r="A35" s="63" t="s">
        <v>119</v>
      </c>
      <c r="B35" s="64"/>
      <c r="C35" s="16"/>
    </row>
    <row r="36" spans="1:3">
      <c r="A36" s="65"/>
      <c r="B36" s="66"/>
      <c r="C36" s="16"/>
    </row>
    <row r="37" spans="1:3">
      <c r="A37" s="67"/>
      <c r="B37" s="68"/>
      <c r="C37" s="16"/>
    </row>
    <row r="38" spans="1:3">
      <c r="A38" s="69" t="s">
        <v>116</v>
      </c>
      <c r="B38" s="69"/>
      <c r="C38" s="69"/>
    </row>
    <row r="39" spans="1:3">
      <c r="A39" s="18" t="s">
        <v>111</v>
      </c>
      <c r="B39" s="19"/>
      <c r="C39" s="16"/>
    </row>
    <row r="40" spans="1:3">
      <c r="A40" s="55" t="s">
        <v>108</v>
      </c>
      <c r="B40" s="56"/>
      <c r="C40" s="16"/>
    </row>
    <row r="41" spans="1:3">
      <c r="A41" s="55" t="s">
        <v>110</v>
      </c>
      <c r="B41" s="56"/>
      <c r="C41" s="16"/>
    </row>
    <row r="42" spans="1:3">
      <c r="A42" s="18" t="s">
        <v>109</v>
      </c>
      <c r="B42" s="19"/>
      <c r="C42" s="16"/>
    </row>
    <row r="43" spans="1:3">
      <c r="A43" s="18" t="s">
        <v>112</v>
      </c>
      <c r="B43" s="19"/>
      <c r="C43" s="16"/>
    </row>
    <row r="44" spans="1:3">
      <c r="A44" s="55" t="s">
        <v>113</v>
      </c>
      <c r="B44" s="56"/>
      <c r="C44" s="16"/>
    </row>
    <row r="45" spans="1:3">
      <c r="A45" s="18" t="s">
        <v>114</v>
      </c>
      <c r="B45" s="17"/>
      <c r="C45" s="16"/>
    </row>
    <row r="46" spans="1:3">
      <c r="A46" s="55" t="s">
        <v>115</v>
      </c>
      <c r="B46" s="56"/>
      <c r="C46" s="16"/>
    </row>
    <row r="47" spans="1:3">
      <c r="A47" s="55" t="s">
        <v>118</v>
      </c>
      <c r="B47" s="56"/>
      <c r="C47" s="16"/>
    </row>
    <row r="48" spans="1:3">
      <c r="A48" s="55" t="s">
        <v>119</v>
      </c>
      <c r="B48" s="56"/>
      <c r="C48" s="16"/>
    </row>
  </sheetData>
  <mergeCells count="39">
    <mergeCell ref="A47:B47"/>
    <mergeCell ref="A48:B48"/>
    <mergeCell ref="B10:C10"/>
    <mergeCell ref="B2:C2"/>
    <mergeCell ref="A35:B37"/>
    <mergeCell ref="A38:C38"/>
    <mergeCell ref="A40:B40"/>
    <mergeCell ref="A41:B41"/>
    <mergeCell ref="A44:B44"/>
    <mergeCell ref="A46:B46"/>
    <mergeCell ref="A29:B29"/>
    <mergeCell ref="A30:B30"/>
    <mergeCell ref="A31:B31"/>
    <mergeCell ref="B21:C21"/>
    <mergeCell ref="A32:B32"/>
    <mergeCell ref="A33:B33"/>
    <mergeCell ref="A34:B34"/>
    <mergeCell ref="B23:C23"/>
    <mergeCell ref="B24:C24"/>
    <mergeCell ref="B25:C25"/>
    <mergeCell ref="A26:C26"/>
    <mergeCell ref="A27:B27"/>
    <mergeCell ref="A28:B28"/>
    <mergeCell ref="B22:C22"/>
    <mergeCell ref="A1:C1"/>
    <mergeCell ref="B8:C8"/>
    <mergeCell ref="B9:C9"/>
    <mergeCell ref="B11:C11"/>
    <mergeCell ref="B12:C12"/>
    <mergeCell ref="B13:C13"/>
    <mergeCell ref="B3:C3"/>
    <mergeCell ref="B4:C4"/>
    <mergeCell ref="B5:C5"/>
    <mergeCell ref="B6:C6"/>
    <mergeCell ref="B7:C7"/>
    <mergeCell ref="B14:C14"/>
    <mergeCell ref="A15:A19"/>
    <mergeCell ref="B15:C15"/>
    <mergeCell ref="B20:C20"/>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3">
        <x14:dataValidation type="list" allowBlank="1" showInputMessage="1" showErrorMessage="1" xr:uid="{DC5DD991-758D-4677-A068-EFC8E3E2210C}">
          <x14:formula1>
            <xm:f>Hoja2!$C$2:$C$4</xm:f>
          </x14:formula1>
          <xm:sqref>B15:C15</xm:sqref>
        </x14:dataValidation>
        <x14:dataValidation type="list" allowBlank="1" showInputMessage="1" showErrorMessage="1" xr:uid="{1ADD4A4E-5643-4A93-B80E-D96E7840C2C3}">
          <x14:formula1>
            <xm:f>Hoja2!$B$1:$B$2</xm:f>
          </x14:formula1>
          <xm:sqref>B25:C25 B13:C14 B20:C21 B23:C23</xm:sqref>
        </x14:dataValidation>
        <x14:dataValidation type="list" allowBlank="1" showInputMessage="1" showErrorMessage="1" xr:uid="{78881ADD-F402-405C-A447-4F5306B17914}">
          <x14:formula1>
            <xm:f>Hoja2!$E$2:$E$8</xm:f>
          </x14:formula1>
          <xm:sqref>B22:C22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A30C24-DF4A-4737-B6C0-E720732AACE8}">
  <sheetPr>
    <tabColor theme="3" tint="-0.499984740745262"/>
  </sheetPr>
  <dimension ref="A1:I37"/>
  <sheetViews>
    <sheetView tabSelected="1" topLeftCell="A25" zoomScaleNormal="100" workbookViewId="0">
      <selection activeCell="B25" sqref="B25:C25"/>
    </sheetView>
  </sheetViews>
  <sheetFormatPr baseColWidth="10" defaultColWidth="0" defaultRowHeight="15"/>
  <cols>
    <col min="1" max="1" width="41.85546875" customWidth="1"/>
    <col min="2" max="2" width="30.42578125" customWidth="1"/>
    <col min="3" max="3" width="54.85546875" customWidth="1"/>
    <col min="4" max="8" width="11.42578125" hidden="1" customWidth="1"/>
    <col min="9" max="9" width="12" hidden="1" customWidth="1"/>
    <col min="10" max="16384" width="11.42578125" hidden="1"/>
  </cols>
  <sheetData>
    <row r="1" spans="1:3" ht="18.75">
      <c r="A1" s="49" t="s">
        <v>60</v>
      </c>
      <c r="B1" s="49"/>
      <c r="C1" s="49"/>
    </row>
    <row r="2" spans="1:3">
      <c r="A2" s="21" t="s">
        <v>38</v>
      </c>
      <c r="B2" s="45" t="s">
        <v>159</v>
      </c>
      <c r="C2" s="46"/>
    </row>
    <row r="3" spans="1:3">
      <c r="A3" s="5" t="s">
        <v>13</v>
      </c>
      <c r="B3" s="50" t="str">
        <f>'AUTOS  NOTA 322'!B2:C2</f>
        <v>11001310302320220044300</v>
      </c>
      <c r="C3" s="51"/>
    </row>
    <row r="4" spans="1:3">
      <c r="A4" s="5" t="s">
        <v>0</v>
      </c>
      <c r="B4" s="50" t="str">
        <f>'AUTOS  NOTA 322'!B3:C3</f>
        <v>JUZGADO VEINTITRÉS CIVIL CEL CIRCUITO DE BOGOTÁ</v>
      </c>
      <c r="C4" s="51"/>
    </row>
    <row r="5" spans="1:3">
      <c r="A5" s="5" t="s">
        <v>124</v>
      </c>
      <c r="B5" s="45" t="s">
        <v>135</v>
      </c>
      <c r="C5" s="46"/>
    </row>
    <row r="6" spans="1:3">
      <c r="A6" s="5" t="s">
        <v>124</v>
      </c>
      <c r="B6" s="45" t="s">
        <v>134</v>
      </c>
      <c r="C6" s="46"/>
    </row>
    <row r="7" spans="1:3">
      <c r="A7" s="5" t="s">
        <v>124</v>
      </c>
      <c r="B7" s="45" t="s">
        <v>133</v>
      </c>
      <c r="C7" s="46"/>
    </row>
    <row r="8" spans="1:3">
      <c r="A8" s="5" t="s">
        <v>124</v>
      </c>
      <c r="B8" s="45" t="s">
        <v>132</v>
      </c>
      <c r="C8" s="46"/>
    </row>
    <row r="9" spans="1:3">
      <c r="A9" s="5" t="s">
        <v>124</v>
      </c>
      <c r="B9" s="45" t="s">
        <v>131</v>
      </c>
      <c r="C9" s="46"/>
    </row>
    <row r="10" spans="1:3">
      <c r="A10" s="5" t="s">
        <v>124</v>
      </c>
      <c r="B10" s="45" t="s">
        <v>130</v>
      </c>
      <c r="C10" s="46"/>
    </row>
    <row r="11" spans="1:3">
      <c r="A11" s="5" t="s">
        <v>124</v>
      </c>
      <c r="B11" s="45" t="s">
        <v>129</v>
      </c>
      <c r="C11" s="46"/>
    </row>
    <row r="12" spans="1:3">
      <c r="A12" s="5" t="s">
        <v>1</v>
      </c>
      <c r="B12" s="45" t="s">
        <v>160</v>
      </c>
      <c r="C12" s="46"/>
    </row>
    <row r="13" spans="1:3">
      <c r="A13" s="5" t="s">
        <v>1</v>
      </c>
      <c r="B13" s="45" t="s">
        <v>161</v>
      </c>
      <c r="C13" s="46"/>
    </row>
    <row r="14" spans="1:3">
      <c r="A14" s="5" t="s">
        <v>125</v>
      </c>
      <c r="B14" s="50" t="str">
        <f>'AUTOS  NOTA 322'!B13:C13</f>
        <v>DEMANDADA DIRECTA</v>
      </c>
      <c r="C14" s="51"/>
    </row>
    <row r="15" spans="1:3" ht="30">
      <c r="A15" s="5" t="s">
        <v>63</v>
      </c>
      <c r="B15" s="73">
        <f>SUM(C17,C18,C20,C21,C23)</f>
        <v>4756568402</v>
      </c>
      <c r="C15" s="74"/>
    </row>
    <row r="16" spans="1:3">
      <c r="A16" s="72" t="s">
        <v>64</v>
      </c>
      <c r="B16" s="70" t="s">
        <v>65</v>
      </c>
      <c r="C16" s="71"/>
    </row>
    <row r="17" spans="1:9">
      <c r="A17" s="72"/>
      <c r="B17" s="6" t="s">
        <v>66</v>
      </c>
      <c r="C17" s="33">
        <v>4138568402</v>
      </c>
    </row>
    <row r="18" spans="1:9">
      <c r="A18" s="72"/>
      <c r="B18" s="6" t="s">
        <v>67</v>
      </c>
      <c r="C18" s="33">
        <f>318000000</f>
        <v>318000000</v>
      </c>
    </row>
    <row r="19" spans="1:9">
      <c r="A19" s="72"/>
      <c r="B19" s="70" t="s">
        <v>68</v>
      </c>
      <c r="C19" s="71"/>
    </row>
    <row r="20" spans="1:9">
      <c r="A20" s="72"/>
      <c r="B20" s="6" t="s">
        <v>155</v>
      </c>
      <c r="C20" s="33">
        <v>300000000</v>
      </c>
    </row>
    <row r="21" spans="1:9">
      <c r="A21" s="72"/>
      <c r="B21" s="6" t="s">
        <v>156</v>
      </c>
      <c r="C21" s="34" t="s">
        <v>157</v>
      </c>
      <c r="E21" t="s">
        <v>76</v>
      </c>
      <c r="F21" s="24">
        <v>0.7</v>
      </c>
    </row>
    <row r="22" spans="1:9">
      <c r="A22" s="72"/>
      <c r="B22" s="70" t="s">
        <v>123</v>
      </c>
      <c r="C22" s="71"/>
      <c r="E22" t="s">
        <v>75</v>
      </c>
      <c r="F22" s="25">
        <v>0.3</v>
      </c>
      <c r="I22" s="27"/>
    </row>
    <row r="23" spans="1:9">
      <c r="A23" s="72"/>
      <c r="B23" s="6"/>
      <c r="C23" s="23"/>
      <c r="F23" s="28"/>
      <c r="I23" s="27"/>
    </row>
    <row r="24" spans="1:9" ht="23.25" customHeight="1">
      <c r="A24" s="7" t="s">
        <v>61</v>
      </c>
      <c r="B24" s="62" t="s">
        <v>74</v>
      </c>
      <c r="C24" s="61"/>
    </row>
    <row r="25" spans="1:9" ht="281.25" customHeight="1">
      <c r="A25" s="5" t="s">
        <v>62</v>
      </c>
      <c r="B25" s="82" t="s">
        <v>168</v>
      </c>
      <c r="C25" s="83"/>
    </row>
    <row r="26" spans="1:9" ht="15" customHeight="1">
      <c r="A26" s="22" t="s">
        <v>69</v>
      </c>
      <c r="B26" s="77">
        <f>SUM(C28:C29,C31:C32,C34)</f>
        <v>2038078952</v>
      </c>
      <c r="C26" s="77"/>
    </row>
    <row r="27" spans="1:9">
      <c r="A27" s="7" t="s">
        <v>70</v>
      </c>
      <c r="B27" s="84" t="s">
        <v>65</v>
      </c>
      <c r="C27" s="85"/>
    </row>
    <row r="28" spans="1:9">
      <c r="A28" s="78"/>
      <c r="B28" s="6" t="s">
        <v>66</v>
      </c>
      <c r="C28" s="8">
        <v>1798078952</v>
      </c>
    </row>
    <row r="29" spans="1:9">
      <c r="A29" s="79"/>
      <c r="B29" s="6" t="s">
        <v>67</v>
      </c>
      <c r="C29" s="8">
        <v>0</v>
      </c>
    </row>
    <row r="30" spans="1:9">
      <c r="A30" s="79"/>
      <c r="B30" s="70" t="s">
        <v>68</v>
      </c>
      <c r="C30" s="71"/>
    </row>
    <row r="31" spans="1:9">
      <c r="A31" s="79"/>
      <c r="B31" s="6" t="s">
        <v>162</v>
      </c>
      <c r="C31" s="8">
        <v>120000000</v>
      </c>
    </row>
    <row r="32" spans="1:9">
      <c r="A32" s="79"/>
      <c r="B32" s="6" t="s">
        <v>158</v>
      </c>
      <c r="C32" s="8">
        <v>120000000</v>
      </c>
    </row>
    <row r="33" spans="1:3">
      <c r="A33" s="79"/>
      <c r="B33" s="70" t="s">
        <v>123</v>
      </c>
      <c r="C33" s="71"/>
    </row>
    <row r="34" spans="1:3">
      <c r="A34" s="79"/>
      <c r="B34" s="6"/>
      <c r="C34" s="8">
        <v>0</v>
      </c>
    </row>
    <row r="35" spans="1:3">
      <c r="A35" s="26" t="s">
        <v>120</v>
      </c>
      <c r="B35" s="80">
        <f>IFERROR(B26*(VLOOKUP(B24,E21:F23,2,0)),16666)</f>
        <v>16666</v>
      </c>
      <c r="C35" s="81"/>
    </row>
    <row r="36" spans="1:3" ht="408.95" customHeight="1">
      <c r="A36" s="5" t="s">
        <v>71</v>
      </c>
      <c r="B36" s="58" t="s">
        <v>167</v>
      </c>
      <c r="C36" s="46"/>
    </row>
    <row r="37" spans="1:3" ht="72.95" customHeight="1">
      <c r="A37" s="5" t="s">
        <v>72</v>
      </c>
      <c r="B37" s="75" t="s">
        <v>166</v>
      </c>
      <c r="C37" s="76"/>
    </row>
  </sheetData>
  <mergeCells count="29">
    <mergeCell ref="B37:C37"/>
    <mergeCell ref="B24:C24"/>
    <mergeCell ref="B26:C26"/>
    <mergeCell ref="A28:A34"/>
    <mergeCell ref="B35:C35"/>
    <mergeCell ref="B36:C36"/>
    <mergeCell ref="B33:C33"/>
    <mergeCell ref="B25:C25"/>
    <mergeCell ref="B27:C27"/>
    <mergeCell ref="B30:C30"/>
    <mergeCell ref="A1:C1"/>
    <mergeCell ref="B2:C2"/>
    <mergeCell ref="B22:C22"/>
    <mergeCell ref="B3:C3"/>
    <mergeCell ref="B4:C4"/>
    <mergeCell ref="B14:C14"/>
    <mergeCell ref="B7:C7"/>
    <mergeCell ref="B8:C8"/>
    <mergeCell ref="B10:C10"/>
    <mergeCell ref="B11:C11"/>
    <mergeCell ref="B9:C9"/>
    <mergeCell ref="B12:C12"/>
    <mergeCell ref="B13:C13"/>
    <mergeCell ref="B5:C5"/>
    <mergeCell ref="B6:C6"/>
    <mergeCell ref="B16:C16"/>
    <mergeCell ref="B19:C19"/>
    <mergeCell ref="A16:A23"/>
    <mergeCell ref="B15:C15"/>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CAC97196-B9F5-402C-8FD9-D90BED29B53C}">
          <x14:formula1>
            <xm:f>Hoja2!$F$1:$F$3</xm:f>
          </x14:formula1>
          <xm:sqref>B24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DCD96D-CC02-4832-9B6C-FE177A887757}">
  <sheetPr>
    <tabColor theme="3" tint="-0.499984740745262"/>
  </sheetPr>
  <dimension ref="A1:C16"/>
  <sheetViews>
    <sheetView workbookViewId="0">
      <selection activeCell="B9" sqref="B9:C9"/>
    </sheetView>
  </sheetViews>
  <sheetFormatPr baseColWidth="10" defaultColWidth="0" defaultRowHeight="15"/>
  <cols>
    <col min="1" max="1" width="37" customWidth="1"/>
    <col min="2" max="2" width="11.42578125" customWidth="1"/>
    <col min="3" max="3" width="94.42578125" customWidth="1"/>
    <col min="4" max="16384" width="11.42578125" hidden="1"/>
  </cols>
  <sheetData>
    <row r="1" spans="1:3" ht="18.75">
      <c r="A1" s="49" t="s">
        <v>73</v>
      </c>
      <c r="B1" s="49"/>
      <c r="C1" s="49"/>
    </row>
    <row r="2" spans="1:3">
      <c r="A2" s="21" t="s">
        <v>38</v>
      </c>
      <c r="B2" s="62"/>
      <c r="C2" s="61"/>
    </row>
    <row r="3" spans="1:3">
      <c r="A3" s="5" t="s">
        <v>13</v>
      </c>
      <c r="B3" s="35" t="str">
        <f>'AUTOS  NOTA 322'!B2:C2</f>
        <v>11001310302320220044300</v>
      </c>
      <c r="C3" s="35"/>
    </row>
    <row r="4" spans="1:3">
      <c r="A4" s="5" t="s">
        <v>0</v>
      </c>
      <c r="B4" s="35" t="str">
        <f>'AUTOS  NOTA 322'!B3:C3</f>
        <v>JUZGADO VEINTITRÉS CIVIL CEL CIRCUITO DE BOGOTÁ</v>
      </c>
      <c r="C4" s="35"/>
    </row>
    <row r="5" spans="1:3">
      <c r="A5" s="5" t="s">
        <v>124</v>
      </c>
      <c r="B5" s="35" t="str">
        <f>'AUTOS  NOTA 322'!B10:C10</f>
        <v>VICTOR JULIO ARCINIEGAS PORTILLA</v>
      </c>
      <c r="C5" s="35"/>
    </row>
    <row r="6" spans="1:3">
      <c r="A6" s="5" t="s">
        <v>1</v>
      </c>
      <c r="B6" s="35" t="str">
        <f>'AUTOS  NOTA 322'!B12:C12</f>
        <v>SAMUEL FABIÁN CASTILLO COLMENARES (Hijo)</v>
      </c>
      <c r="C6" s="35"/>
    </row>
    <row r="7" spans="1:3">
      <c r="A7" s="5" t="s">
        <v>125</v>
      </c>
      <c r="B7" s="35" t="str">
        <f>'AUTOS  NOTA 322'!B13:C13</f>
        <v>DEMANDADA DIRECTA</v>
      </c>
      <c r="C7" s="35"/>
    </row>
    <row r="8" spans="1:3">
      <c r="A8" s="7" t="s">
        <v>61</v>
      </c>
      <c r="B8" s="35"/>
      <c r="C8" s="35"/>
    </row>
    <row r="9" spans="1:3">
      <c r="A9" s="7" t="s">
        <v>70</v>
      </c>
      <c r="B9" s="87"/>
      <c r="C9" s="87"/>
    </row>
    <row r="10" spans="1:3">
      <c r="A10" s="7" t="s">
        <v>82</v>
      </c>
      <c r="B10" s="35"/>
      <c r="C10" s="35"/>
    </row>
    <row r="11" spans="1:3" ht="30">
      <c r="A11" s="7" t="s">
        <v>122</v>
      </c>
      <c r="B11" s="86"/>
      <c r="C11" s="86"/>
    </row>
    <row r="12" spans="1:3" ht="45">
      <c r="A12" s="5" t="s">
        <v>84</v>
      </c>
      <c r="B12" s="35"/>
      <c r="C12" s="35"/>
    </row>
    <row r="13" spans="1:3" ht="45">
      <c r="A13" s="5" t="s">
        <v>85</v>
      </c>
      <c r="B13" s="35"/>
      <c r="C13" s="35"/>
    </row>
    <row r="14" spans="1:3">
      <c r="A14" s="5" t="s">
        <v>86</v>
      </c>
      <c r="B14" s="6"/>
      <c r="C14" s="6"/>
    </row>
    <row r="15" spans="1:3">
      <c r="A15" s="7" t="s">
        <v>83</v>
      </c>
      <c r="B15" s="35"/>
      <c r="C15" s="35"/>
    </row>
    <row r="16" spans="1:3">
      <c r="A16" s="6" t="s">
        <v>121</v>
      </c>
      <c r="B16" s="86"/>
      <c r="C16" s="86"/>
    </row>
  </sheetData>
  <mergeCells count="15">
    <mergeCell ref="B15:C15"/>
    <mergeCell ref="B11:C11"/>
    <mergeCell ref="B16:C16"/>
    <mergeCell ref="A1:C1"/>
    <mergeCell ref="B7:C7"/>
    <mergeCell ref="B9:C9"/>
    <mergeCell ref="B10:C10"/>
    <mergeCell ref="B12:C12"/>
    <mergeCell ref="B13:C13"/>
    <mergeCell ref="B8:C8"/>
    <mergeCell ref="B2:C2"/>
    <mergeCell ref="B3:C3"/>
    <mergeCell ref="B4:C4"/>
    <mergeCell ref="B5:C5"/>
    <mergeCell ref="B6:C6"/>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0A7ACA29-D021-4F09-AF47-E6CEC6CCC8A3}">
          <x14:formula1>
            <xm:f>Hoja2!$F$1:$F$3</xm:f>
          </x14:formula1>
          <xm:sqref>B8:C8</xm:sqref>
        </x14:dataValidation>
        <x14:dataValidation type="list" allowBlank="1" showInputMessage="1" showErrorMessage="1" xr:uid="{D504EE89-BC6D-46DA-B89F-71371E7786AD}">
          <x14:formula1>
            <xm:f>Hoja2!$B$1:$B$2</xm:f>
          </x14:formula1>
          <xm:sqref>B12:C12 B14 B15:C15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dimension ref="A1:I8"/>
  <sheetViews>
    <sheetView topLeftCell="G1" workbookViewId="0">
      <selection activeCell="I7" sqref="I7"/>
    </sheetView>
  </sheetViews>
  <sheetFormatPr baseColWidth="10" defaultColWidth="11.42578125" defaultRowHeight="15"/>
  <cols>
    <col min="4" max="4" width="20.140625" bestFit="1" customWidth="1"/>
    <col min="5" max="5" width="42.85546875" bestFit="1" customWidth="1"/>
  </cols>
  <sheetData>
    <row r="1" spans="1:9">
      <c r="A1" s="10" t="s">
        <v>77</v>
      </c>
      <c r="B1" t="s">
        <v>45</v>
      </c>
      <c r="C1" s="10" t="s">
        <v>44</v>
      </c>
      <c r="D1" s="10" t="s">
        <v>78</v>
      </c>
      <c r="E1" s="3" t="s">
        <v>30</v>
      </c>
      <c r="F1" s="2" t="s">
        <v>76</v>
      </c>
      <c r="G1" s="4">
        <v>0</v>
      </c>
      <c r="H1" t="s">
        <v>21</v>
      </c>
      <c r="I1" t="s">
        <v>102</v>
      </c>
    </row>
    <row r="2" spans="1:9">
      <c r="A2" t="s">
        <v>87</v>
      </c>
      <c r="B2" t="s">
        <v>46</v>
      </c>
      <c r="C2" t="s">
        <v>91</v>
      </c>
      <c r="D2" s="2" t="s">
        <v>79</v>
      </c>
      <c r="E2" s="1" t="s">
        <v>33</v>
      </c>
      <c r="F2" s="2" t="s">
        <v>74</v>
      </c>
      <c r="G2" s="4">
        <v>0.7</v>
      </c>
      <c r="H2" t="s">
        <v>98</v>
      </c>
      <c r="I2" t="s">
        <v>103</v>
      </c>
    </row>
    <row r="3" spans="1:9">
      <c r="A3" t="s">
        <v>88</v>
      </c>
      <c r="C3" t="s">
        <v>92</v>
      </c>
      <c r="D3" s="2" t="s">
        <v>80</v>
      </c>
      <c r="E3" s="1" t="s">
        <v>34</v>
      </c>
      <c r="F3" s="2" t="s">
        <v>75</v>
      </c>
      <c r="G3" s="4">
        <v>0.3</v>
      </c>
      <c r="H3" t="s">
        <v>99</v>
      </c>
      <c r="I3" t="s">
        <v>104</v>
      </c>
    </row>
    <row r="4" spans="1:9">
      <c r="A4" t="s">
        <v>89</v>
      </c>
      <c r="C4" t="s">
        <v>93</v>
      </c>
      <c r="E4" s="1" t="s">
        <v>35</v>
      </c>
      <c r="H4" t="s">
        <v>100</v>
      </c>
      <c r="I4" t="s">
        <v>105</v>
      </c>
    </row>
    <row r="5" spans="1:9">
      <c r="A5" t="s">
        <v>90</v>
      </c>
      <c r="E5" s="1" t="s">
        <v>31</v>
      </c>
      <c r="H5" t="s">
        <v>101</v>
      </c>
      <c r="I5" t="s">
        <v>106</v>
      </c>
    </row>
    <row r="6" spans="1:9">
      <c r="E6" s="1" t="s">
        <v>32</v>
      </c>
      <c r="I6" t="s">
        <v>107</v>
      </c>
    </row>
    <row r="7" spans="1:9">
      <c r="E7" s="1" t="s">
        <v>37</v>
      </c>
    </row>
    <row r="8" spans="1:9">
      <c r="E8" s="1" t="s">
        <v>36</v>
      </c>
    </row>
  </sheetData>
  <pageMargins left="0.7" right="0.7" top="0.75" bottom="0.75" header="0.3" footer="0.3"/>
  <headerFooter>
    <oddHeader>&amp;C&amp;"Calibri"&amp;10&amp;K000000 Internal&amp;1#_x000D_</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AUTOS  NOTA 322</vt:lpstr>
      <vt:lpstr>AUTOS NOTA 321</vt:lpstr>
      <vt:lpstr>AUTOS NOTA 324</vt:lpstr>
      <vt:lpstr>AUTOS NOTA 325</vt:lpstr>
      <vt:lpstr>Hoja2</vt:lpstr>
    </vt:vector>
  </TitlesOfParts>
  <Company>Allianz Technology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Gina Paola Garcia Quintero</dc:creator>
  <cp:lastModifiedBy>Diana Carolina Burgos Castillo</cp:lastModifiedBy>
  <dcterms:created xsi:type="dcterms:W3CDTF">2020-12-07T14:41:17Z</dcterms:created>
  <dcterms:modified xsi:type="dcterms:W3CDTF">2023-11-08T23:28:37Z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43847">
    <vt:lpwstr>02092021143847;CE02653;0</vt:lpwstr>
  </property>
  <property fmtid="{D5CDD505-2E9C-101B-9397-08002B2CF9AE}" pid="20" name="OfficeDocumentSecurity_02092021143943">
    <vt:lpwstr>02092021143943;CE02653;0</vt:lpwstr>
  </property>
  <property fmtid="{D5CDD505-2E9C-101B-9397-08002B2CF9AE}" pid="21" name="OfficeDocumentSecurity_02092021144022">
    <vt:lpwstr>02092021144022;CE02653;0</vt:lpwstr>
  </property>
  <property fmtid="{D5CDD505-2E9C-101B-9397-08002B2CF9AE}" pid="22" name="MSIP_Label_863bc15e-e7bf-41c1-bdb3-03882d8a2e2c_Enabled">
    <vt:lpwstr>true</vt:lpwstr>
  </property>
  <property fmtid="{D5CDD505-2E9C-101B-9397-08002B2CF9AE}" pid="23" name="MSIP_Label_863bc15e-e7bf-41c1-bdb3-03882d8a2e2c_SetDate">
    <vt:lpwstr>2023-03-13T22:24:38Z</vt:lpwstr>
  </property>
  <property fmtid="{D5CDD505-2E9C-101B-9397-08002B2CF9AE}" pid="24" name="MSIP_Label_863bc15e-e7bf-41c1-bdb3-03882d8a2e2c_Method">
    <vt:lpwstr>Privileged</vt:lpwstr>
  </property>
  <property fmtid="{D5CDD505-2E9C-101B-9397-08002B2CF9AE}" pid="25" name="MSIP_Label_863bc15e-e7bf-41c1-bdb3-03882d8a2e2c_Name">
    <vt:lpwstr>863bc15e-e7bf-41c1-bdb3-03882d8a2e2c</vt:lpwstr>
  </property>
  <property fmtid="{D5CDD505-2E9C-101B-9397-08002B2CF9AE}" pid="26" name="MSIP_Label_863bc15e-e7bf-41c1-bdb3-03882d8a2e2c_SiteId">
    <vt:lpwstr>6e06e42d-6925-47c6-b9e7-9581c7ca302a</vt:lpwstr>
  </property>
  <property fmtid="{D5CDD505-2E9C-101B-9397-08002B2CF9AE}" pid="27" name="MSIP_Label_863bc15e-e7bf-41c1-bdb3-03882d8a2e2c_ActionId">
    <vt:lpwstr>38a7e8a6-0e46-40ad-90fa-21b17e722d4c</vt:lpwstr>
  </property>
  <property fmtid="{D5CDD505-2E9C-101B-9397-08002B2CF9AE}" pid="28" name="MSIP_Label_863bc15e-e7bf-41c1-bdb3-03882d8a2e2c_ContentBits">
    <vt:lpwstr>1</vt:lpwstr>
  </property>
</Properties>
</file>