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ce02653\Desktop\GUARDADOS\"/>
    </mc:Choice>
  </mc:AlternateContent>
  <xr:revisionPtr revIDLastSave="0" documentId="13_ncr:1_{013B699E-495F-4208-A96E-FD03F6A29C17}" xr6:coauthVersionLast="47" xr6:coauthVersionMax="47" xr10:uidLastSave="{00000000-0000-0000-0000-000000000000}"/>
  <bookViews>
    <workbookView xWindow="9510" yWindow="0" windowWidth="9780" windowHeight="10170" firstSheet="4"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8" l="1"/>
  <c r="C11" i="8"/>
  <c r="B20" i="8"/>
  <c r="B39" i="8" s="1"/>
  <c r="B10" i="9" l="1"/>
  <c r="B2" i="8"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<sst xmlns="http://schemas.openxmlformats.org/spreadsheetml/2006/main" count="239" uniqueCount="180">
  <si>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</si>
  <si>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</si>
  <si>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</si>
  <si>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</si>
  <si>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</si>
  <si>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</si>
  <si>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</si>
  <si>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</si>
  <si>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</si>
  <si>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</si>
  <si>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</si>
  <si>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</si>
  <si>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</si>
  <si>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</si>
  <si>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</si>
  <si>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</si>
  <si>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</si>
  <si>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</si>
  <si>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</si>
  <si>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</si>
  <si>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</si>
  <si>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</si>
  <si>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</si>
  <si>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</si>
  <si>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</si>
  <si>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</si>
  <si>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</si>
  <si>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</si>
  <si>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</si>
  <si>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</si>
  <si>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</si>
  <si>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</si>
  <si>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</si>
  <si>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</si>
  <si>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</si>
  <si>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</si>
  <si>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</si>
  <si>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</si>
  <si>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</si>
  <si>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</si>
  <si>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</si>
  <si>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</si>
  <si>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</si>
  <si>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</si>
  <si>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</si>
  <si>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</si>
  <si>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</si>
  <si>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</si>
  <si>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</si>
  <si>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</si>
  <si>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</si>
  <si>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</si>
  <si>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</si>
  <si>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</si>
  <si>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</si>
  <si>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</si>
  <si>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</si>
  <si>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</si>
  <si>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</si>
  <si>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</si>
  <si>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</si>
  <si>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</si>
  <si>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</si>
  <si>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</si>
  <si>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</si>
  <si>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</si>
  <si>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</si>
  <si>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</si>
  <si>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</si>
  <si>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</si>
  <si>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</si>
  <si>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</si>
  <si>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</si>
  <si>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</si>
  <si>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</si>
  <si>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</si>
  <si>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</si>
  <si>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</si>
  <si>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</si>
  <si>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</si>
  <si>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</si>
  <si>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</si>
  <si>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</si>
  <si>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</si>
  <si>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</si>
  <si>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</si>
  <si>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</si>
  <si>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</si>
  <si>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</si>
  <si>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</si>
  <si>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</si>
  <si>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</si>
  <si>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</si>
  <si>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</si>
  <si>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</si>
  <si>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</si>
  <si>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</si>
  <si>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</si>
  <si>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</si>
  <si>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</si>
  <si>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</si>
  <si>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</si>
  <si>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</si>
  <si>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</si>
  <si>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</si>
  <si>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</si>
  <si>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</si>
  <si>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</si>
  <si>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</si>
  <si>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</si>
  <si>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</si>
  <si>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</si>
  <si>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</si>
  <si>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</si>
  <si>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</si>
  <si>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</si>
  <si>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</si>
  <si>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</si>
  <si>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</si>
  <si>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</si>
  <si>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</si>
  <si>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</si>
  <si>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</si>
  <si>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</si>
  <si>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</si>
  <si>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</si>
  <si>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</si>
  <si>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</si>
  <si>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</si>
  <si>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</si>
  <si>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</si>
  <si>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</si>
  <si>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</si>
  <si>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</si>
  <si>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</si>
  <si>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</si>
  <si>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</si>
  <si>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</si>
  <si>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</si>
  <si>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</si>
  <si>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</si>
  <si>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</si>
  <si>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</si>
  <si>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</si>
  <si>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</si>
  <si>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</si>
  <si>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</si>
  <si>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</si>
  <si>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</si>
  <si>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</si>
  <si>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</si>
  <si>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</si>
  <si>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</si>
  <si>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</si>
  <si>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</si>
  <si>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</si>
  <si>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11001310302320220035800</t>
  </si>
  <si>
    <t>JUZGADO 23 CIVIL DEL CIRCUITO DE BOGOTÁ</t>
  </si>
  <si>
    <t xml:space="preserve"> JOSE ALFREDO CHAVES VELA (conductor) MAURICIO NIÑO REYES (propietario) a MEGATAXI V.I.P. SAS  y ALLIANZ SEGUROS S.A.</t>
  </si>
  <si>
    <t xml:space="preserve"> 022171041/0</t>
  </si>
  <si>
    <t>Mauricio Niño Reyes</t>
  </si>
  <si>
    <t>ESK874</t>
  </si>
  <si>
    <t>Por determinar</t>
  </si>
  <si>
    <t>1.	El día 25 de marzo de 2018, en la ciudad de Bogotá ocurrió un accidente de tránsito que involucró al señor Israel Garzón Medina como conductor de la motocicleta de placas YRG81D y el vehículo taxi identificado con placas No. ESK-874, afiliado a la empresa Megataxi V.I.P. SAS, propiedad del Sr. Mauricio Niño Reyes y conducido por el Sr. José Alfredo Chaves Vela. 
2.	Según consta en el informe policial de accidente de tránsito No. 000763424, se estableció como hipótesis del accidente la causal No. 122 (GIRAR BRUSCAMENTE) para el conductor del taxi.Esta postura se sustenta con las entrevistas rendidas ante policia judicial por los pasajeros del taxi Ruth Espinosa y Rogger Jossien quienes además manifiestan que el giro que realizó el taxista está prohibido en esa zona.
3.	El señor Israel Garzón sufrió lesiones que ameritaron la realización de cirugías a nivel de Fémur, Tibia, rodilla, radio distal derecho y la muñeca izquierda. Por las secuelas sufridas La junta Regional de Calificación de Invalidez de Bogotá y Cundinamarca determinó una pérdida de capacidad laboral de carácter permanente en un porcentaje de 35,86% 
4.	El día 12 de agosto de 2021, el Juzgado 29 Penal Municipal con función de conocimiento dentro del proceso No. 110016000013201803989 condenó al Sr. Jose Alfredo Chavez conductor del taxi, por el delito de lesiones personales culposas (celebraron un preacuerdo, el conductor aceptó cargos a fin de no aplicar la sanción de prohibición de conducción)</t>
  </si>
  <si>
    <t>N/A</t>
  </si>
  <si>
    <t>anvigari14@gmail.com</t>
  </si>
  <si>
    <t>314-7242497 (ABOGADO JOSE HUANILO)</t>
  </si>
  <si>
    <t>SIN INFORMACIÓN</t>
  </si>
  <si>
    <t>ISRAEL GARZON MEDINA</t>
  </si>
  <si>
    <t>Desde las 00:00 horas del 19/10/2017 hasta las 24:00 horas del
31/10/2018.</t>
  </si>
  <si>
    <t xml:space="preserve">amparo no contratado </t>
  </si>
  <si>
    <t>Daño a la vida de relación</t>
  </si>
  <si>
    <t xml:space="preserve">EXCEPCIONES DE FONDO FRENTE AL ACCIDENTE
1.	INEXISTENCIA DE RESPONSABILIDAD A CARGO DE LOS DEMANDADOS POR LA FALTA DE ACREDITACIÓN DEL NEXO CAUSAL 
2.	REDUCCIÓN DE LA INDEMNIZACIÓN COMO CONSECUENCIA DE LA INCIDENCIA DE LA CONDUCTA DE LA VÍCTIMA EN LA PRODUCCIÓN DEL DAÑO. 
3.	FALTA DE LEGITIMACIÓN EN LA CAUSA POR ACTIVA DE MARIA ANTONIETA RIOS CHAPARRO 
4.	IMPROCEDENCIA DEL RECONOCIMIENTO DE LUCRO CESANTE 
5.	TASACIÓN EXORBITANTE DEL DAÑO MORAL. 
6.	IMPROCEDENCIA DEL RECONOCIMIENTO DEL DAÑO A LA VIDA DE RELACIÓN
7.	GENÉRICA O INNOMINADA 
EXCEPCIONES DE FONDO FRENTE AL CONTRATO DE SEGURO
1.	INEXISTENCIA DE OBLIGACIÓN DE INDEMNIZAR POR INCUMPLIMIENTO DE LAS CARGAS DEL ARTÍCULO 1077 DEL CÓDIGO DE COMERCIO.
2.	RIESGOS EXPRESAMENTE EXCLUIDOS EN LA PÓLIZA DE SEGURO No. 022171041/0
3.	SUJECIÓN A LOS TERMINOS Y CONDICIONES DE LA PÓLIZA- EL CONTRATO DE SEGURO ES LEY PARA LAS PARTES
4.	CARÁCTER MERAMENTE INDEMNIZATORIO QUE REVISTEN LOS CONTRATOS DE SEGUROS. 
5.	EN CUALQUIER CASO, DE NINGUNA FORMA SE PODRÁ EXCEDER EL LÍMITE DEL VALOR ASEGURADO. 
6.	LÍMITES MÁXIMOS DE RESPONSABILIDAD DEL ASEGURADOR EN LO ATINENTE AL DEDUCIBLE PACTADO EN LA PÓLIZA
7.	DISPONIBILIDAD DEL VALOR ASEGURADO.
8.	PRESCRIPCIÓN DE LAS ACCIONES DERIVADAS DEL CONTRATO DE SEGURO
9.	GENÉRICA O INNOMINADA </t>
  </si>
  <si>
    <t xml:space="preserve">Como liquidación objetiva de perjuicios se llegó a $268.000.447. Lo anterior, con base en los siguientes fundamentos:
 -Lucro cesante a favor de Israel Garzón: $   94.370.447 
El señor Israel nació el 20 de octubre de 1964, es decir que para la fecha del accidente tenía 54 años. Así las cosas, el periodo indemnizable será por 28,1 años. El lucro cesante se calcula con el 35,86% de un salario mínimo legal mensual vigente toda vez que aunque se aporta una declaración de renta del año inmediatamente anterior al accidente en donde se acreditan ingresos, aquellos corresponden a la partida ingresos brutos rentas de capital que corresponderían a  ingresos provenientes de intereses, rendimientos financieros, arrendamientos, regalías y explotación de la propiedad intelectual, mismos que no podrían verse afectados como consecuencia del accidente como ocurriría con los ingresos provenientes de actividades laborales. Entonces atendiendo los lineamientos de la sentencia SC20950-2017 con ponencia del doctor Ariel Salazar Ramírez (12 de diciembre de 2017), ante la ausencia de acreditación de los ingresos, para la tasación del lucro cesante debe acogerse el salario mínimo legal mensual vigente.Así mismo se toma la base del 35,86% que corresponde al porcentaje de pérdida de capacidad laboral.
-Daño moral: $150.000.000
Se tomó como daño moral la suma de 30.000.000 para la victima directa, igual suma para cada uno de los hijos Angela, David y Wilmer Garzón Ríos y la misma cantidad para la señora Antonieta Ríos en calidad de compañera permanente de la víctima directa. Las anteriores sumas se fijan considerando los parámetros indemnizatorios que ha establecido la Corte Suprema de Justicia para eventos de lesiones que no comportan pérdida de capacidad laboral mayor al 50% , tal es el caso de la sentencia  SC780-2020 en donde la Corte Suprema de Justicia Sentencia condideró que por lesiones de mediana gravedad es prudente la indemnización por $30.000.000).
-Daño en vida en relación: $25.000.000 
De acuerdo con la jurisprudencia se reconocerá la suma de $25.000.000 a favor del señor Israel Garzón debido a las secuelas que limitan su movilidad en condiciones de normalidad. La suma anterior se estableció de acuerdo con los parámetros establecidos para eventos similares (Corte Suprema de Justicia, sentencia SC780-2020). Se precisa que este perjuicios solo se solicitó a favor del señor Israel por lo que no hay lugar a reconocerlo a los demás reclamantes. 
-Deducible: De llegar a considerarse que la póliza si tiene el amparo de RCE el deducible estipulado en la carátula es de $1.370.000. Así las cosas a la suma de todos los perjuicios $269.370.447 debe restársele el deducible, lo que arroja una suma final de $268.000.447
</t>
  </si>
  <si>
    <t>La contingencia se califica como EVENTUAL considerando que dependerá del debate probatorio acreditar que la póliza expedida por Allianz no contempla el amparo de responsabilidad civil extracontractual.
Lo primero que deberá tomarse en consideración es que la Póliza de auto livianos servicio público No. 022171041/0 cuyo asegurado es Mauricio Niño Reyes presta cobertura temporal pero no presta cobertura material de conformidad con los hechos y pretensiones expuestos en el libelo de la demanda. Frente a la cobertura temporal, debe señalarse que el accidente de tránsito ocurrió el 25 de marzo de 2018, esto es dentro de la delimitación temporal de la Póliza que estaba comprendida desde el 19 de octubre de 2017 hasta el 31 octubre de 2018, bajo la modalidad de ocurrencia. No obstante, no presta cobertura material en tanto no ampara la responsabilidad civil extracontractual, pretensión que se le endilga al extremo pasivo. Sin embargo, resulta necesario advertir que en el plenario obra el anexo de la póliza expedido por la compañía en el que se evidencia el amparo de RCE, en ese sentido si bien se intentará demostrar que  para la fecha del accidente la póliza ya no contaba con el amparo de RCE,con anuencia del asegurado  y que la expedición de este anexo se trató de un error de la compañía; no es menos cierto, ni puede pasarse por alto que se trataría de un error inculpable al asegurado y por esa razón existe riesgo que el despacho ordene la afectación de la póliza con cargo a ese amparo. 
Por otro lado, frente a la responsabilidad del asegurado debe señalarse que a través del IPAT, las declaraciones contenidas en los informes de policía judicial y la sentencia condenatoria en materia penal producto de un preacuerdo, se logró acreditar la responsabilidad del conductor del vehículo asegurado en la ocurrencia del accidente, debido a que realizó un giro prohibido ocasionando la colisión. Sin perjuicio de lo anterior, debe decirse que dependerá del debate probatorio, especialmente la declaración de parte del RL de la compañía y la incorporación de la póliza a través del testigo citado, acreditar que en efecto el primer certificado que obra en el plenario y que contiene el amparo de RCE no operaba para la fecha del accidente debido a que el asegurado aceptó excluir dicha cobertura. Así las cosas el debate probatorio será determinante a fin de establecer si hay lugar o no a la declaratoria de obligación alguna a cargo de la compañía. 
Todo lo anterior, sin perjuicio del carácter contingente del proceso.</t>
  </si>
  <si>
    <t>ISRAEL GARZON MEDINA (víctima directa FN: 20/10/1964); MARIA ANTONIETA RIOS CHAPARRO (compañera permanente FN:6/03/1966); ANGELA VIVIANA GARZON RIOS (hija FN: 6/07/1987); DAVID EFRAIN GARZON RIOS (hijo FN: 12/08/2020); WILMER CAMILO GARZON RIOS (hijo FN: 9/06/1990).</t>
  </si>
  <si>
    <t>UNION LIBRE</t>
  </si>
  <si>
    <t>SINIESTRO  102159355  LEGIS APJ31982</t>
  </si>
  <si>
    <t>CASO REMOTO AMPARO NO CONTRATADO</t>
  </si>
  <si>
    <t>SINIESTRO  102159355  LEGIS APJ31982 APL 133689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</si>
</sst>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6" formatCode="_-&quot;$&quot;\ * #,##0.0_-;\-&quot;$&quot;\ * #,##0.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0" xfId="0" applyProtection="1">
      <protection locked="0"/>
    </xf>
    <xf numFmtId="0" fontId="0" fillId="0" borderId="0" xfId="0" applyAlignment="1" applyProtection="1">
      <alignment wrapText="1"/>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6" fontId="0" fillId="5" borderId="1" xfId="4" applyNumberFormat="1" applyFont="1" applyFill="1" applyBorder="1" applyAlignment="1">
      <alignment horizontal="justify" vertical="top"/>
    </xf>
    <xf numFmtId="49" fontId="0" fillId="0" borderId="1" xfId="4" applyNumberFormat="1" applyFont="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a2-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vigari1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5" sqref="B5:C5"/>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56" t="s">
        <v>0</v>
      </c>
      <c r="B1" s="56"/>
      <c r="C1" s="56"/>
    </row>
    <row r="2" spans="1:3" x14ac:dyDescent="0.35">
      <c r="A2" s="5" t="s">
        <v>1</v>
      </c>
      <c r="B2" s="61" t="s">
        <v>156</v>
      </c>
      <c r="C2" s="62"/>
    </row>
    <row r="3" spans="1:3" x14ac:dyDescent="0.35">
      <c r="A3" s="5" t="s">
        <v>2</v>
      </c>
      <c r="B3" s="57" t="s">
        <v>157</v>
      </c>
      <c r="C3" s="58"/>
    </row>
    <row r="4" spans="1:3" x14ac:dyDescent="0.35">
      <c r="A4" s="5" t="s">
        <v>3</v>
      </c>
      <c r="B4" s="57" t="s">
        <v>158</v>
      </c>
      <c r="C4" s="58"/>
    </row>
    <row r="5" spans="1:3" ht="54" customHeight="1" x14ac:dyDescent="0.35">
      <c r="A5" s="5" t="s">
        <v>4</v>
      </c>
      <c r="B5" s="57" t="s">
        <v>175</v>
      </c>
      <c r="C5" s="58"/>
    </row>
    <row r="6" spans="1:3" x14ac:dyDescent="0.35">
      <c r="A6" s="5" t="s">
        <v>5</v>
      </c>
      <c r="B6" s="52" t="s">
        <v>121</v>
      </c>
      <c r="C6" s="52"/>
    </row>
    <row r="7" spans="1:3" x14ac:dyDescent="0.35">
      <c r="A7" s="27" t="s">
        <v>6</v>
      </c>
      <c r="B7" s="57" t="s">
        <v>152</v>
      </c>
      <c r="C7" s="58"/>
    </row>
    <row r="8" spans="1:3" ht="23.15" customHeight="1" x14ac:dyDescent="0.35">
      <c r="A8" s="28" t="s">
        <v>137</v>
      </c>
      <c r="B8" s="52" t="s">
        <v>168</v>
      </c>
      <c r="C8" s="52"/>
    </row>
    <row r="9" spans="1:3" x14ac:dyDescent="0.35">
      <c r="A9" s="28" t="s">
        <v>131</v>
      </c>
      <c r="B9" s="52">
        <v>79321942</v>
      </c>
      <c r="C9" s="52"/>
    </row>
    <row r="10" spans="1:3" x14ac:dyDescent="0.35">
      <c r="A10" s="28" t="s">
        <v>7</v>
      </c>
      <c r="B10" s="50" t="s">
        <v>167</v>
      </c>
      <c r="C10" s="50"/>
    </row>
    <row r="11" spans="1:3" ht="30" customHeight="1" x14ac:dyDescent="0.35">
      <c r="A11" s="29" t="s">
        <v>8</v>
      </c>
      <c r="B11" s="50" t="s">
        <v>166</v>
      </c>
      <c r="C11" s="50"/>
    </row>
    <row r="12" spans="1:3" ht="30" customHeight="1" x14ac:dyDescent="0.35">
      <c r="A12" s="5" t="s">
        <v>9</v>
      </c>
      <c r="B12" s="51" t="s">
        <v>165</v>
      </c>
      <c r="C12" s="50"/>
    </row>
    <row r="13" spans="1:3" x14ac:dyDescent="0.35">
      <c r="A13" s="5" t="s">
        <v>10</v>
      </c>
      <c r="B13" s="52" t="s">
        <v>176</v>
      </c>
      <c r="C13" s="52"/>
    </row>
    <row r="14" spans="1:3" x14ac:dyDescent="0.35">
      <c r="A14" s="5" t="s">
        <v>11</v>
      </c>
      <c r="B14" s="53">
        <v>23670</v>
      </c>
      <c r="C14" s="52"/>
    </row>
    <row r="15" spans="1:3" x14ac:dyDescent="0.35">
      <c r="A15" s="5" t="s">
        <v>144</v>
      </c>
      <c r="B15" s="52">
        <v>53</v>
      </c>
      <c r="C15" s="52"/>
    </row>
    <row r="16" spans="1:3" x14ac:dyDescent="0.35">
      <c r="A16" s="5" t="s">
        <v>12</v>
      </c>
      <c r="B16" s="52" t="s">
        <v>164</v>
      </c>
      <c r="C16" s="52"/>
    </row>
    <row r="17" spans="1:3" ht="15" customHeight="1" x14ac:dyDescent="0.35">
      <c r="A17" s="5" t="s">
        <v>13</v>
      </c>
      <c r="B17" s="50" t="s">
        <v>103</v>
      </c>
      <c r="C17" s="50"/>
    </row>
    <row r="18" spans="1:3" x14ac:dyDescent="0.35">
      <c r="A18" s="5" t="s">
        <v>15</v>
      </c>
      <c r="B18" s="50" t="s">
        <v>162</v>
      </c>
      <c r="C18" s="50"/>
    </row>
    <row r="19" spans="1:3" ht="18.75" customHeight="1" x14ac:dyDescent="0.35">
      <c r="A19" s="5" t="s">
        <v>16</v>
      </c>
      <c r="B19" s="59">
        <v>3489833</v>
      </c>
      <c r="C19" s="60"/>
    </row>
    <row r="20" spans="1:3" x14ac:dyDescent="0.35">
      <c r="A20" s="5" t="s">
        <v>132</v>
      </c>
      <c r="B20" s="52">
        <v>1</v>
      </c>
      <c r="C20" s="52"/>
    </row>
    <row r="21" spans="1:3" ht="17.25" customHeight="1" x14ac:dyDescent="0.35">
      <c r="A21" s="5" t="s">
        <v>17</v>
      </c>
      <c r="B21" s="50" t="s">
        <v>18</v>
      </c>
      <c r="C21" s="50"/>
    </row>
    <row r="22" spans="1:3" x14ac:dyDescent="0.35">
      <c r="A22" s="28" t="s">
        <v>19</v>
      </c>
      <c r="B22" s="49">
        <v>43184</v>
      </c>
      <c r="C22" s="46"/>
    </row>
    <row r="23" spans="1:3" x14ac:dyDescent="0.35">
      <c r="A23" s="28" t="s">
        <v>20</v>
      </c>
      <c r="B23" s="48">
        <v>44704</v>
      </c>
      <c r="C23" s="46"/>
    </row>
    <row r="24" spans="1:3" x14ac:dyDescent="0.35">
      <c r="A24" s="28" t="s">
        <v>21</v>
      </c>
      <c r="B24" s="48">
        <v>44827</v>
      </c>
      <c r="C24" s="46"/>
    </row>
    <row r="25" spans="1:3" x14ac:dyDescent="0.35">
      <c r="A25" s="63" t="s">
        <v>146</v>
      </c>
      <c r="B25" s="46" t="s">
        <v>163</v>
      </c>
      <c r="C25" s="47"/>
    </row>
    <row r="26" spans="1:3" x14ac:dyDescent="0.35">
      <c r="A26" s="63"/>
      <c r="B26" s="47"/>
      <c r="C26" s="47"/>
    </row>
    <row r="27" spans="1:3" ht="100.5" customHeight="1" x14ac:dyDescent="0.35">
      <c r="A27" s="63"/>
      <c r="B27" s="47"/>
      <c r="C27" s="47"/>
    </row>
    <row r="28" spans="1:3" x14ac:dyDescent="0.35">
      <c r="A28" s="28" t="s">
        <v>23</v>
      </c>
      <c r="B28" s="47" t="s">
        <v>160</v>
      </c>
      <c r="C28" s="47"/>
    </row>
    <row r="29" spans="1:3" x14ac:dyDescent="0.35">
      <c r="A29" s="28" t="s">
        <v>24</v>
      </c>
      <c r="B29" s="47">
        <v>17023416</v>
      </c>
      <c r="C29" s="47"/>
    </row>
    <row r="30" spans="1:3" x14ac:dyDescent="0.35">
      <c r="A30" s="28" t="s">
        <v>25</v>
      </c>
      <c r="B30" s="47" t="s">
        <v>161</v>
      </c>
      <c r="C30" s="47"/>
    </row>
    <row r="31" spans="1:3" x14ac:dyDescent="0.35">
      <c r="A31" s="28" t="s">
        <v>133</v>
      </c>
      <c r="B31" s="47" t="s">
        <v>159</v>
      </c>
      <c r="C31" s="47"/>
    </row>
    <row r="32" spans="1:3" x14ac:dyDescent="0.35">
      <c r="A32" s="28" t="s">
        <v>26</v>
      </c>
      <c r="B32" s="54">
        <v>45148</v>
      </c>
      <c r="C32" s="55"/>
    </row>
    <row r="33" spans="1:3" x14ac:dyDescent="0.35">
      <c r="A33" s="5" t="s">
        <v>27</v>
      </c>
      <c r="B33" s="53">
        <v>45139</v>
      </c>
      <c r="C33" s="53"/>
    </row>
    <row r="34" spans="1:3" ht="43.5" x14ac:dyDescent="0.35">
      <c r="A34" s="5" t="s">
        <v>134</v>
      </c>
      <c r="B34" s="53">
        <v>45156</v>
      </c>
      <c r="C34" s="52"/>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1A013DC4-8E8D-4248-BF7C-C10D1E64456E}"/>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40" zoomScaleNormal="40"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4" t="s">
        <v>28</v>
      </c>
      <c r="B1" s="64"/>
      <c r="C1" s="64"/>
    </row>
    <row r="2" spans="1:3" ht="15.75" customHeight="1" x14ac:dyDescent="0.35">
      <c r="A2" s="20" t="s">
        <v>29</v>
      </c>
      <c r="B2" s="65" t="s">
        <v>177</v>
      </c>
      <c r="C2" s="66"/>
    </row>
    <row r="3" spans="1:3" s="2" customFormat="1" x14ac:dyDescent="0.35">
      <c r="A3" s="5" t="s">
        <v>1</v>
      </c>
      <c r="B3" s="52" t="str">
        <f>'AUTOS  NOTA 322'!B2:C2</f>
        <v>11001310302320220035800</v>
      </c>
      <c r="C3" s="52"/>
    </row>
    <row r="4" spans="1:3" s="2" customFormat="1" x14ac:dyDescent="0.35">
      <c r="A4" s="5" t="s">
        <v>2</v>
      </c>
      <c r="B4" s="52" t="str">
        <f>'AUTOS  NOTA 322'!B3:C3</f>
        <v>JUZGADO 23 CIVIL DEL CIRCUITO DE BOGOTÁ</v>
      </c>
      <c r="C4" s="52"/>
    </row>
    <row r="5" spans="1:3" s="2" customFormat="1" x14ac:dyDescent="0.35">
      <c r="A5" s="5" t="s">
        <v>3</v>
      </c>
      <c r="B5" s="52" t="str">
        <f>'AUTOS  NOTA 322'!B4:C4</f>
        <v xml:space="preserve"> JOSE ALFREDO CHAVES VELA (conductor) MAURICIO NIÑO REYES (propietario) a MEGATAXI V.I.P. SAS  y ALLIANZ SEGUROS S.A.</v>
      </c>
      <c r="C5" s="52"/>
    </row>
    <row r="6" spans="1:3" s="2" customFormat="1" x14ac:dyDescent="0.35">
      <c r="A6" s="5" t="s">
        <v>4</v>
      </c>
      <c r="B6" s="52" t="str">
        <f>'AUTOS  NOTA 322'!B5:C5</f>
        <v>ISRAEL GARZON MEDINA (víctima directa FN: 20/10/1964); MARIA ANTONIETA RIOS CHAPARRO (compañera permanente FN:6/03/1966); ANGELA VIVIANA GARZON RIOS (hija FN: 6/07/1987); DAVID EFRAIN GARZON RIOS (hijo FN: 12/08/2020); WILMER CAMILO GARZON RIOS (hijo FN: 9/06/1990).</v>
      </c>
      <c r="C6" s="52"/>
    </row>
    <row r="7" spans="1:3" s="2" customFormat="1" x14ac:dyDescent="0.35">
      <c r="A7" s="5" t="s">
        <v>5</v>
      </c>
      <c r="B7" s="52" t="str">
        <f>'AUTOS  NOTA 322'!B6:C6</f>
        <v>DEMANDA DIRECTA</v>
      </c>
      <c r="C7" s="52"/>
    </row>
    <row r="8" spans="1:3" s="2" customFormat="1" x14ac:dyDescent="0.35">
      <c r="A8" s="31" t="s">
        <v>118</v>
      </c>
      <c r="B8" s="52" t="str">
        <f>'AUTOS  NOTA 322'!B7:C8</f>
        <v>ISRAEL GARZON MEDINA</v>
      </c>
      <c r="C8" s="52"/>
    </row>
    <row r="9" spans="1:3" x14ac:dyDescent="0.35">
      <c r="A9" s="20" t="s">
        <v>30</v>
      </c>
      <c r="B9" s="52">
        <v>22171041</v>
      </c>
      <c r="C9" s="52"/>
    </row>
    <row r="10" spans="1:3" x14ac:dyDescent="0.35">
      <c r="A10" s="20" t="s">
        <v>22</v>
      </c>
      <c r="B10" s="52" t="s">
        <v>152</v>
      </c>
      <c r="C10" s="52"/>
    </row>
    <row r="11" spans="1:3" x14ac:dyDescent="0.35">
      <c r="A11" s="20" t="s">
        <v>31</v>
      </c>
      <c r="B11" s="79">
        <v>0</v>
      </c>
      <c r="C11" s="80"/>
    </row>
    <row r="12" spans="1:3" x14ac:dyDescent="0.35">
      <c r="A12" s="20" t="s">
        <v>136</v>
      </c>
      <c r="B12" s="79">
        <v>0</v>
      </c>
      <c r="C12" s="80"/>
    </row>
    <row r="13" spans="1:3" x14ac:dyDescent="0.35">
      <c r="A13" s="20" t="s">
        <v>32</v>
      </c>
      <c r="B13" s="57" t="s">
        <v>94</v>
      </c>
      <c r="C13" s="58"/>
    </row>
    <row r="14" spans="1:3" x14ac:dyDescent="0.35">
      <c r="A14" s="20" t="s">
        <v>33</v>
      </c>
      <c r="B14" s="50" t="s">
        <v>169</v>
      </c>
      <c r="C14" s="52"/>
    </row>
    <row r="15" spans="1:3" x14ac:dyDescent="0.35">
      <c r="A15" s="20" t="s">
        <v>34</v>
      </c>
      <c r="B15" s="52" t="s">
        <v>35</v>
      </c>
      <c r="C15" s="52"/>
    </row>
    <row r="16" spans="1:3" x14ac:dyDescent="0.35">
      <c r="A16" s="20" t="s">
        <v>36</v>
      </c>
      <c r="B16" s="52" t="s">
        <v>35</v>
      </c>
      <c r="C16" s="52"/>
    </row>
    <row r="17" spans="1:3" x14ac:dyDescent="0.35">
      <c r="A17" s="81" t="s">
        <v>37</v>
      </c>
      <c r="B17" s="52"/>
      <c r="C17" s="52"/>
    </row>
    <row r="18" spans="1:3" x14ac:dyDescent="0.35">
      <c r="A18" s="82"/>
      <c r="B18" s="10" t="s">
        <v>39</v>
      </c>
      <c r="C18" s="10" t="s">
        <v>40</v>
      </c>
    </row>
    <row r="19" spans="1:3" x14ac:dyDescent="0.35">
      <c r="A19" s="82"/>
      <c r="B19" s="6" t="s">
        <v>143</v>
      </c>
      <c r="C19" s="6"/>
    </row>
    <row r="20" spans="1:3" x14ac:dyDescent="0.35">
      <c r="A20" s="82"/>
      <c r="B20" s="6"/>
      <c r="C20" s="6"/>
    </row>
    <row r="21" spans="1:3" x14ac:dyDescent="0.35">
      <c r="A21" s="83"/>
      <c r="B21" s="6"/>
      <c r="C21" s="6"/>
    </row>
    <row r="22" spans="1:3" x14ac:dyDescent="0.35">
      <c r="A22" s="20" t="s">
        <v>41</v>
      </c>
      <c r="B22" s="52"/>
      <c r="C22" s="52"/>
    </row>
    <row r="23" spans="1:3" x14ac:dyDescent="0.35">
      <c r="A23" s="20" t="s">
        <v>42</v>
      </c>
      <c r="B23" s="65"/>
      <c r="C23" s="66"/>
    </row>
    <row r="24" spans="1:3" x14ac:dyDescent="0.35">
      <c r="A24" s="20" t="s">
        <v>43</v>
      </c>
      <c r="B24" s="52" t="s">
        <v>97</v>
      </c>
      <c r="C24" s="52"/>
    </row>
    <row r="25" spans="1:3" x14ac:dyDescent="0.35">
      <c r="A25" s="20" t="s">
        <v>44</v>
      </c>
      <c r="B25" s="52"/>
      <c r="C25" s="52"/>
    </row>
    <row r="26" spans="1:3" x14ac:dyDescent="0.35">
      <c r="A26" s="20" t="s">
        <v>46</v>
      </c>
      <c r="B26" s="52"/>
      <c r="C26" s="52"/>
    </row>
    <row r="27" spans="1:3" x14ac:dyDescent="0.35">
      <c r="A27" s="19" t="s">
        <v>47</v>
      </c>
      <c r="B27" s="52"/>
      <c r="C27" s="52"/>
    </row>
    <row r="28" spans="1:3" x14ac:dyDescent="0.35">
      <c r="A28" s="67" t="s">
        <v>48</v>
      </c>
      <c r="B28" s="67"/>
      <c r="C28" s="67"/>
    </row>
    <row r="29" spans="1:3" x14ac:dyDescent="0.35">
      <c r="A29" s="77" t="s">
        <v>49</v>
      </c>
      <c r="B29" s="78"/>
      <c r="C29" s="11"/>
    </row>
    <row r="30" spans="1:3" x14ac:dyDescent="0.35">
      <c r="A30" s="77" t="s">
        <v>50</v>
      </c>
      <c r="B30" s="78"/>
      <c r="C30" s="11"/>
    </row>
    <row r="31" spans="1:3" x14ac:dyDescent="0.35">
      <c r="A31" s="77" t="s">
        <v>51</v>
      </c>
      <c r="B31" s="78"/>
      <c r="C31" s="12"/>
    </row>
    <row r="32" spans="1:3" x14ac:dyDescent="0.35">
      <c r="A32" s="77" t="s">
        <v>52</v>
      </c>
      <c r="B32" s="78"/>
      <c r="C32" s="11"/>
    </row>
    <row r="33" spans="1:3" x14ac:dyDescent="0.35">
      <c r="A33" s="77" t="s">
        <v>53</v>
      </c>
      <c r="B33" s="78"/>
      <c r="C33" s="11"/>
    </row>
    <row r="34" spans="1:3" x14ac:dyDescent="0.35">
      <c r="A34" s="77" t="s">
        <v>54</v>
      </c>
      <c r="B34" s="78"/>
      <c r="C34" s="13"/>
    </row>
    <row r="35" spans="1:3" x14ac:dyDescent="0.35">
      <c r="A35" s="68" t="s">
        <v>55</v>
      </c>
      <c r="B35" s="69"/>
      <c r="C35" s="14"/>
    </row>
    <row r="36" spans="1:3" x14ac:dyDescent="0.35">
      <c r="A36" s="68" t="s">
        <v>56</v>
      </c>
      <c r="B36" s="69"/>
      <c r="C36" s="15"/>
    </row>
    <row r="37" spans="1:3" x14ac:dyDescent="0.35">
      <c r="A37" s="70" t="s">
        <v>57</v>
      </c>
      <c r="B37" s="71"/>
      <c r="C37" s="15"/>
    </row>
    <row r="38" spans="1:3" x14ac:dyDescent="0.35">
      <c r="A38" s="72"/>
      <c r="B38" s="73"/>
      <c r="C38" s="15"/>
    </row>
    <row r="39" spans="1:3" x14ac:dyDescent="0.35">
      <c r="A39" s="74"/>
      <c r="B39" s="75"/>
      <c r="C39" s="15"/>
    </row>
    <row r="40" spans="1:3" x14ac:dyDescent="0.35">
      <c r="A40" s="76" t="s">
        <v>58</v>
      </c>
      <c r="B40" s="76"/>
      <c r="C40" s="76"/>
    </row>
    <row r="41" spans="1:3" x14ac:dyDescent="0.35">
      <c r="A41" s="17" t="s">
        <v>59</v>
      </c>
      <c r="B41" s="18"/>
      <c r="C41" s="15"/>
    </row>
    <row r="42" spans="1:3" x14ac:dyDescent="0.35">
      <c r="A42" s="68" t="s">
        <v>60</v>
      </c>
      <c r="B42" s="69"/>
      <c r="C42" s="15"/>
    </row>
    <row r="43" spans="1:3" x14ac:dyDescent="0.35">
      <c r="A43" s="68" t="s">
        <v>61</v>
      </c>
      <c r="B43" s="69"/>
      <c r="C43" s="15"/>
    </row>
    <row r="44" spans="1:3" x14ac:dyDescent="0.35">
      <c r="A44" s="17" t="s">
        <v>62</v>
      </c>
      <c r="B44" s="18"/>
      <c r="C44" s="15"/>
    </row>
    <row r="45" spans="1:3" x14ac:dyDescent="0.35">
      <c r="A45" s="17" t="s">
        <v>63</v>
      </c>
      <c r="B45" s="18"/>
      <c r="C45" s="15"/>
    </row>
    <row r="46" spans="1:3" x14ac:dyDescent="0.35">
      <c r="A46" s="68" t="s">
        <v>64</v>
      </c>
      <c r="B46" s="69"/>
      <c r="C46" s="15"/>
    </row>
    <row r="47" spans="1:3" x14ac:dyDescent="0.35">
      <c r="A47" s="17" t="s">
        <v>65</v>
      </c>
      <c r="B47" s="16"/>
      <c r="C47" s="15"/>
    </row>
    <row r="48" spans="1:3" x14ac:dyDescent="0.35">
      <c r="A48" s="68" t="s">
        <v>66</v>
      </c>
      <c r="B48" s="69"/>
      <c r="C48" s="15"/>
    </row>
    <row r="49" spans="1:3" x14ac:dyDescent="0.35">
      <c r="A49" s="68" t="s">
        <v>67</v>
      </c>
      <c r="B49" s="69"/>
      <c r="C49" s="15"/>
    </row>
    <row r="50" spans="1:3" x14ac:dyDescent="0.35">
      <c r="A50" s="68" t="s">
        <v>57</v>
      </c>
      <c r="B50" s="69"/>
      <c r="C50" s="15" t="s">
        <v>170</v>
      </c>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26" zoomScale="55" zoomScaleNormal="55" workbookViewId="0">
      <selection activeCell="B40" sqref="B40:C40"/>
    </sheetView>
  </sheetViews>
  <sheetFormatPr baseColWidth="10" defaultColWidth="0" defaultRowHeight="14.5" x14ac:dyDescent="0.35"/>
  <cols>
    <col min="1" max="1" width="41.81640625" customWidth="1"/>
    <col min="2" max="2" width="35.26953125" customWidth="1"/>
    <col min="3" max="3" width="54.81640625" customWidth="1"/>
    <col min="4" max="8" width="11.453125" hidden="1" customWidth="1"/>
    <col min="9" max="9" width="12" hidden="1" customWidth="1"/>
    <col min="10" max="16384" width="11.453125" hidden="1"/>
  </cols>
  <sheetData>
    <row r="1" spans="1:9" ht="18.5" x14ac:dyDescent="0.35">
      <c r="A1" s="64" t="s">
        <v>68</v>
      </c>
      <c r="B1" s="64"/>
      <c r="C1" s="64"/>
    </row>
    <row r="2" spans="1:9" ht="15" customHeight="1" x14ac:dyDescent="0.35">
      <c r="A2" s="35" t="s">
        <v>29</v>
      </c>
      <c r="B2" s="88" t="str">
        <f>'AUTOS NOTA 321'!B2:C2</f>
        <v>SINIESTRO  102159355  LEGIS APJ31982</v>
      </c>
      <c r="C2" s="89"/>
    </row>
    <row r="3" spans="1:9" x14ac:dyDescent="0.35">
      <c r="A3" s="36" t="s">
        <v>1</v>
      </c>
      <c r="B3" s="92" t="str">
        <f>'AUTOS  NOTA 322'!B2:C2</f>
        <v>11001310302320220035800</v>
      </c>
      <c r="C3" s="92"/>
    </row>
    <row r="4" spans="1:9" x14ac:dyDescent="0.35">
      <c r="A4" s="36" t="s">
        <v>2</v>
      </c>
      <c r="B4" s="92" t="str">
        <f>'AUTOS  NOTA 322'!B3:C3</f>
        <v>JUZGADO 23 CIVIL DEL CIRCUITO DE BOGOTÁ</v>
      </c>
      <c r="C4" s="92"/>
    </row>
    <row r="5" spans="1:9" x14ac:dyDescent="0.35">
      <c r="A5" s="36" t="s">
        <v>3</v>
      </c>
      <c r="B5" s="92" t="str">
        <f>'AUTOS  NOTA 322'!B4:C4</f>
        <v xml:space="preserve"> JOSE ALFREDO CHAVES VELA (conductor) MAURICIO NIÑO REYES (propietario) a MEGATAXI V.I.P. SAS  y ALLIANZ SEGUROS S.A.</v>
      </c>
      <c r="C5" s="92"/>
    </row>
    <row r="6" spans="1:9" ht="15" customHeight="1" x14ac:dyDescent="0.35">
      <c r="A6" s="36" t="s">
        <v>4</v>
      </c>
      <c r="B6" s="92" t="str">
        <f>'AUTOS  NOTA 322'!B5:C5</f>
        <v>ISRAEL GARZON MEDINA (víctima directa FN: 20/10/1964); MARIA ANTONIETA RIOS CHAPARRO (compañera permanente FN:6/03/1966); ANGELA VIVIANA GARZON RIOS (hija FN: 6/07/1987); DAVID EFRAIN GARZON RIOS (hijo FN: 12/08/2020); WILMER CAMILO GARZON RIOS (hijo FN: 9/06/1990).</v>
      </c>
      <c r="C6" s="92"/>
    </row>
    <row r="7" spans="1:9" x14ac:dyDescent="0.35">
      <c r="A7" s="36" t="s">
        <v>5</v>
      </c>
      <c r="B7" s="92" t="str">
        <f>'AUTOS  NOTA 322'!B6:C6</f>
        <v>DEMANDA DIRECTA</v>
      </c>
      <c r="C7" s="92"/>
    </row>
    <row r="8" spans="1:9" x14ac:dyDescent="0.35">
      <c r="A8" s="38" t="s">
        <v>118</v>
      </c>
      <c r="B8" s="92" t="str">
        <f>'AUTOS  NOTA 322'!B7:C8</f>
        <v>ISRAEL GARZON MEDINA</v>
      </c>
      <c r="C8" s="92"/>
    </row>
    <row r="9" spans="1:9" ht="29" x14ac:dyDescent="0.35">
      <c r="A9" s="36" t="s">
        <v>69</v>
      </c>
      <c r="B9" s="86">
        <f>SUM(C11,C12,C14,C15,C17)</f>
        <v>784691750</v>
      </c>
      <c r="C9" s="87"/>
    </row>
    <row r="10" spans="1:9" x14ac:dyDescent="0.35">
      <c r="A10" s="93" t="s">
        <v>70</v>
      </c>
      <c r="B10" s="90" t="s">
        <v>71</v>
      </c>
      <c r="C10" s="91"/>
    </row>
    <row r="11" spans="1:9" x14ac:dyDescent="0.35">
      <c r="A11" s="93"/>
      <c r="B11" s="37" t="s">
        <v>72</v>
      </c>
      <c r="C11" s="32">
        <f>(100805938+243885812)</f>
        <v>344691750</v>
      </c>
    </row>
    <row r="12" spans="1:9" x14ac:dyDescent="0.35">
      <c r="A12" s="93"/>
      <c r="B12" s="37" t="s">
        <v>73</v>
      </c>
      <c r="C12" s="32"/>
    </row>
    <row r="13" spans="1:9" x14ac:dyDescent="0.35">
      <c r="A13" s="93"/>
      <c r="B13" s="90"/>
      <c r="C13" s="91"/>
    </row>
    <row r="14" spans="1:9" x14ac:dyDescent="0.35">
      <c r="A14" s="93"/>
      <c r="B14" s="37" t="s">
        <v>116</v>
      </c>
      <c r="C14" s="40">
        <f>(70000000*5)</f>
        <v>350000000</v>
      </c>
    </row>
    <row r="15" spans="1:9" x14ac:dyDescent="0.35">
      <c r="A15" s="93"/>
      <c r="B15" s="37" t="s">
        <v>171</v>
      </c>
      <c r="C15" s="40">
        <v>90000000</v>
      </c>
      <c r="E15" t="s">
        <v>75</v>
      </c>
      <c r="F15" s="22">
        <v>0.7</v>
      </c>
    </row>
    <row r="16" spans="1:9" x14ac:dyDescent="0.35">
      <c r="A16" s="93"/>
      <c r="B16" s="90" t="s">
        <v>76</v>
      </c>
      <c r="C16" s="91"/>
      <c r="E16" t="s">
        <v>77</v>
      </c>
      <c r="F16" s="23">
        <v>0.3</v>
      </c>
      <c r="I16" s="25"/>
    </row>
    <row r="17" spans="1:9" x14ac:dyDescent="0.35">
      <c r="A17" s="93"/>
      <c r="B17" s="37"/>
      <c r="C17" s="41"/>
      <c r="F17" s="26"/>
      <c r="I17" s="25"/>
    </row>
    <row r="18" spans="1:9" ht="23.25" customHeight="1" x14ac:dyDescent="0.35">
      <c r="A18" s="39" t="s">
        <v>78</v>
      </c>
      <c r="B18" s="88" t="s">
        <v>79</v>
      </c>
      <c r="C18" s="89"/>
    </row>
    <row r="19" spans="1:9" ht="58" x14ac:dyDescent="0.35">
      <c r="A19" s="36" t="s">
        <v>80</v>
      </c>
      <c r="B19" s="95" t="s">
        <v>174</v>
      </c>
      <c r="C19" s="96"/>
    </row>
    <row r="20" spans="1:9" ht="15" customHeight="1" x14ac:dyDescent="0.35">
      <c r="A20" s="21" t="s">
        <v>81</v>
      </c>
      <c r="B20" s="97">
        <f>((C22+C23+C25+C26+C30+C28+C32+C34+C29+C33)-C37)*C36*C38</f>
        <v>268000447</v>
      </c>
      <c r="C20" s="97"/>
    </row>
    <row r="21" spans="1:9" x14ac:dyDescent="0.35">
      <c r="A21" s="7" t="s">
        <v>82</v>
      </c>
      <c r="B21" s="100" t="s">
        <v>71</v>
      </c>
      <c r="C21" s="101"/>
    </row>
    <row r="22" spans="1:9" x14ac:dyDescent="0.35">
      <c r="A22" s="84"/>
      <c r="B22" s="37" t="s">
        <v>72</v>
      </c>
      <c r="C22" s="32">
        <v>94370447</v>
      </c>
    </row>
    <row r="23" spans="1:9" x14ac:dyDescent="0.35">
      <c r="A23" s="85"/>
      <c r="B23" s="37" t="s">
        <v>73</v>
      </c>
      <c r="C23" s="32">
        <v>0</v>
      </c>
    </row>
    <row r="24" spans="1:9" x14ac:dyDescent="0.35">
      <c r="A24" s="85"/>
      <c r="B24" s="90" t="s">
        <v>74</v>
      </c>
      <c r="C24" s="91"/>
    </row>
    <row r="25" spans="1:9" x14ac:dyDescent="0.35">
      <c r="A25" s="85"/>
      <c r="B25" s="37" t="s">
        <v>116</v>
      </c>
      <c r="C25" s="32">
        <v>150000000</v>
      </c>
    </row>
    <row r="26" spans="1:9" ht="29.15" customHeight="1" x14ac:dyDescent="0.35">
      <c r="A26" s="85"/>
      <c r="B26" s="37" t="s">
        <v>117</v>
      </c>
      <c r="C26" s="32">
        <v>25000000</v>
      </c>
    </row>
    <row r="27" spans="1:9" x14ac:dyDescent="0.35">
      <c r="A27" s="85"/>
      <c r="B27" s="90" t="s">
        <v>147</v>
      </c>
      <c r="C27" s="91"/>
    </row>
    <row r="28" spans="1:9" x14ac:dyDescent="0.35">
      <c r="A28" s="85"/>
      <c r="B28" s="37" t="s">
        <v>155</v>
      </c>
      <c r="C28" s="32">
        <v>0</v>
      </c>
    </row>
    <row r="29" spans="1:9" x14ac:dyDescent="0.35">
      <c r="A29" s="85"/>
      <c r="B29" s="37" t="s">
        <v>72</v>
      </c>
      <c r="C29" s="32">
        <v>0</v>
      </c>
    </row>
    <row r="30" spans="1:9" x14ac:dyDescent="0.35">
      <c r="A30" s="85"/>
      <c r="B30" s="37" t="s">
        <v>73</v>
      </c>
      <c r="C30" s="32">
        <v>0</v>
      </c>
    </row>
    <row r="31" spans="1:9" x14ac:dyDescent="0.35">
      <c r="A31" s="85"/>
      <c r="B31" s="90" t="s">
        <v>148</v>
      </c>
      <c r="C31" s="91"/>
    </row>
    <row r="32" spans="1:9" x14ac:dyDescent="0.35">
      <c r="A32" s="85"/>
      <c r="B32" s="37"/>
      <c r="C32" s="32"/>
    </row>
    <row r="33" spans="1:3" x14ac:dyDescent="0.35">
      <c r="A33" s="85"/>
      <c r="B33" s="37" t="s">
        <v>72</v>
      </c>
      <c r="C33" s="32">
        <v>0</v>
      </c>
    </row>
    <row r="34" spans="1:3" x14ac:dyDescent="0.35">
      <c r="A34" s="85"/>
      <c r="B34" s="37" t="s">
        <v>73</v>
      </c>
      <c r="C34" s="32">
        <v>0</v>
      </c>
    </row>
    <row r="35" spans="1:3" x14ac:dyDescent="0.35">
      <c r="A35" s="85"/>
      <c r="B35" s="90" t="s">
        <v>135</v>
      </c>
      <c r="C35" s="91"/>
    </row>
    <row r="36" spans="1:3" x14ac:dyDescent="0.35">
      <c r="A36" s="85"/>
      <c r="B36" s="37" t="s">
        <v>151</v>
      </c>
      <c r="C36" s="33">
        <v>1</v>
      </c>
    </row>
    <row r="37" spans="1:3" x14ac:dyDescent="0.35">
      <c r="A37" s="85"/>
      <c r="B37" s="37" t="s">
        <v>136</v>
      </c>
      <c r="C37" s="34">
        <v>1370000</v>
      </c>
    </row>
    <row r="38" spans="1:3" x14ac:dyDescent="0.35">
      <c r="A38" s="85"/>
      <c r="B38" s="37" t="s">
        <v>154</v>
      </c>
      <c r="C38" s="33">
        <v>1</v>
      </c>
    </row>
    <row r="39" spans="1:3" x14ac:dyDescent="0.35">
      <c r="A39" s="24" t="s">
        <v>83</v>
      </c>
      <c r="B39" s="97">
        <f>IFERROR(B20*(VLOOKUP(B18,E15:F17,2,0)),16666)</f>
        <v>16666</v>
      </c>
      <c r="C39" s="97"/>
    </row>
    <row r="40" spans="1:3" ht="93" customHeight="1" x14ac:dyDescent="0.35">
      <c r="A40" s="36" t="s">
        <v>149</v>
      </c>
      <c r="B40" s="98" t="s">
        <v>173</v>
      </c>
      <c r="C40" s="99"/>
    </row>
    <row r="41" spans="1:3" ht="211.5" customHeight="1" x14ac:dyDescent="0.35">
      <c r="A41" s="36" t="s">
        <v>84</v>
      </c>
      <c r="B41" s="45" t="s">
        <v>172</v>
      </c>
      <c r="C41" s="44"/>
    </row>
    <row r="42" spans="1:3" ht="26.15" customHeight="1" x14ac:dyDescent="0.35">
      <c r="A42" s="43" t="s">
        <v>140</v>
      </c>
      <c r="B42" s="43"/>
      <c r="C42" s="43"/>
    </row>
    <row r="43" spans="1:3" x14ac:dyDescent="0.35">
      <c r="A43" s="42" t="s">
        <v>141</v>
      </c>
      <c r="B43" s="94"/>
      <c r="C43" s="94"/>
    </row>
    <row r="44" spans="1:3" ht="41.15" customHeight="1" x14ac:dyDescent="0.35">
      <c r="A44" s="42" t="s">
        <v>139</v>
      </c>
      <c r="B44" s="94"/>
      <c r="C44" s="94"/>
    </row>
  </sheetData>
  <sheetProtection algorithmName="SHA-512" hashValue="Y6jm3BzJbbuYepmmD9/3XgP0/2+e/ibB3vzV4hYGrHAhkuvi6ip1SwTuqosUFefckAFp58z48DWwhwSVsK5n2Q==" saltValue="33C4Qfd9ErFF9CIfv4DgmQ==" spinCount="100000" sheet="1" selectLockedCells="1"/>
  <mergeCells count="26">
    <mergeCell ref="B43:C43"/>
    <mergeCell ref="B44:C44"/>
    <mergeCell ref="B19:C19"/>
    <mergeCell ref="B18:C18"/>
    <mergeCell ref="B20:C20"/>
    <mergeCell ref="B40:C40"/>
    <mergeCell ref="B31:C31"/>
    <mergeCell ref="B35:C35"/>
    <mergeCell ref="B39:C39"/>
    <mergeCell ref="B27:C27"/>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zoomScale="70" zoomScaleNormal="70" workbookViewId="0">
      <selection activeCell="A14" sqref="A14"/>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4" t="s">
        <v>85</v>
      </c>
      <c r="B1" s="64"/>
      <c r="C1" s="64"/>
    </row>
    <row r="2" spans="1:3" x14ac:dyDescent="0.35">
      <c r="A2" s="20" t="s">
        <v>29</v>
      </c>
      <c r="B2" s="65" t="s">
        <v>179</v>
      </c>
      <c r="C2" s="66"/>
    </row>
    <row r="3" spans="1:3" x14ac:dyDescent="0.35">
      <c r="A3" s="5" t="s">
        <v>1</v>
      </c>
      <c r="B3" s="52" t="str">
        <f>'AUTOS  NOTA 322'!B2:C2</f>
        <v>11001310302320220035800</v>
      </c>
      <c r="C3" s="52"/>
    </row>
    <row r="4" spans="1:3" x14ac:dyDescent="0.35">
      <c r="A4" s="5" t="s">
        <v>2</v>
      </c>
      <c r="B4" s="52" t="str">
        <f>'AUTOS  NOTA 322'!B3:C3</f>
        <v>JUZGADO 23 CIVIL DEL CIRCUITO DE BOGOTÁ</v>
      </c>
      <c r="C4" s="52"/>
    </row>
    <row r="5" spans="1:3" x14ac:dyDescent="0.35">
      <c r="A5" s="5" t="s">
        <v>3</v>
      </c>
      <c r="B5" s="52" t="str">
        <f>'AUTOS  NOTA 322'!B4:C4</f>
        <v xml:space="preserve"> JOSE ALFREDO CHAVES VELA (conductor) MAURICIO NIÑO REYES (propietario) a MEGATAXI V.I.P. SAS  y ALLIANZ SEGUROS S.A.</v>
      </c>
      <c r="C5" s="52"/>
    </row>
    <row r="6" spans="1:3" ht="15" customHeight="1" x14ac:dyDescent="0.35">
      <c r="A6" s="5" t="s">
        <v>4</v>
      </c>
      <c r="B6" s="52" t="str">
        <f>'AUTOS  NOTA 322'!B5:C5</f>
        <v>ISRAEL GARZON MEDINA (víctima directa FN: 20/10/1964); MARIA ANTONIETA RIOS CHAPARRO (compañera permanente FN:6/03/1966); ANGELA VIVIANA GARZON RIOS (hija FN: 6/07/1987); DAVID EFRAIN GARZON RIOS (hijo FN: 12/08/2020); WILMER CAMILO GARZON RIOS (hijo FN: 9/06/1990).</v>
      </c>
      <c r="C6" s="52"/>
    </row>
    <row r="7" spans="1:3" ht="15" customHeight="1" x14ac:dyDescent="0.35">
      <c r="A7" s="5" t="s">
        <v>5</v>
      </c>
      <c r="B7" s="52" t="str">
        <f>'AUTOS  NOTA 322'!B6:C6</f>
        <v>DEMANDA DIRECTA</v>
      </c>
      <c r="C7" s="52"/>
    </row>
    <row r="8" spans="1:3" ht="15" customHeight="1" x14ac:dyDescent="0.35">
      <c r="A8" s="31" t="s">
        <v>118</v>
      </c>
      <c r="B8" s="52" t="str">
        <f>'AUTOS  NOTA 322'!B7:C8</f>
        <v>ISRAEL GARZON MEDINA</v>
      </c>
      <c r="C8" s="52"/>
    </row>
    <row r="9" spans="1:3" ht="19" customHeight="1" x14ac:dyDescent="0.35">
      <c r="A9" s="5" t="s">
        <v>119</v>
      </c>
      <c r="B9" s="52" t="s">
        <v>79</v>
      </c>
      <c r="C9" s="52"/>
    </row>
    <row r="10" spans="1:3" x14ac:dyDescent="0.35">
      <c r="A10" s="7" t="s">
        <v>82</v>
      </c>
      <c r="B10" s="104">
        <f>'AUTOS NOTA 324'!B20:C20</f>
        <v>268000447</v>
      </c>
      <c r="C10" s="104"/>
    </row>
    <row r="11" spans="1:3" x14ac:dyDescent="0.35">
      <c r="A11" s="7" t="s">
        <v>138</v>
      </c>
      <c r="B11" s="105">
        <f>'AUTOS NOTA 324'!B39:C39</f>
        <v>16666</v>
      </c>
      <c r="C11" s="105"/>
    </row>
    <row r="12" spans="1:3" ht="44" customHeight="1" x14ac:dyDescent="0.35">
      <c r="A12" s="7" t="s">
        <v>86</v>
      </c>
      <c r="B12" s="102" t="s">
        <v>178</v>
      </c>
      <c r="C12" s="103"/>
    </row>
    <row r="13" spans="1:3" ht="43.5" x14ac:dyDescent="0.35">
      <c r="A13" s="5" t="s">
        <v>87</v>
      </c>
      <c r="B13" s="52" t="s">
        <v>35</v>
      </c>
      <c r="C13" s="52"/>
    </row>
    <row r="14" spans="1:3" ht="43.5" x14ac:dyDescent="0.35">
      <c r="A14" s="5" t="s">
        <v>88</v>
      </c>
      <c r="B14" s="52" t="s">
        <v>35</v>
      </c>
      <c r="C14" s="52"/>
    </row>
    <row r="15" spans="1:3" x14ac:dyDescent="0.35">
      <c r="A15" s="5" t="s">
        <v>89</v>
      </c>
      <c r="B15" s="6" t="s">
        <v>35</v>
      </c>
      <c r="C15" s="6"/>
    </row>
    <row r="16" spans="1:3" x14ac:dyDescent="0.35">
      <c r="A16" s="7" t="s">
        <v>90</v>
      </c>
      <c r="B16" s="52" t="s">
        <v>35</v>
      </c>
      <c r="C16" s="52"/>
    </row>
    <row r="17" spans="1:3" x14ac:dyDescent="0.35">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7265625" customWidth="1"/>
    <col min="13" max="13" width="16" customWidth="1"/>
  </cols>
  <sheetData>
    <row r="1" spans="1:15" x14ac:dyDescent="0.35">
      <c r="A1" s="9" t="s">
        <v>32</v>
      </c>
      <c r="B1" t="s">
        <v>35</v>
      </c>
      <c r="C1" s="9" t="s">
        <v>37</v>
      </c>
      <c r="D1" s="9" t="s">
        <v>92</v>
      </c>
      <c r="E1" s="3" t="s">
        <v>43</v>
      </c>
      <c r="F1" s="2" t="s">
        <v>75</v>
      </c>
      <c r="G1" s="4">
        <v>0</v>
      </c>
      <c r="H1" t="s">
        <v>13</v>
      </c>
      <c r="I1" t="s">
        <v>93</v>
      </c>
      <c r="K1" t="s">
        <v>120</v>
      </c>
      <c r="L1" s="30" t="s">
        <v>152</v>
      </c>
      <c r="M1" t="s">
        <v>94</v>
      </c>
      <c r="N1" t="s">
        <v>75</v>
      </c>
      <c r="O1" t="s">
        <v>142</v>
      </c>
    </row>
    <row r="2" spans="1:15" x14ac:dyDescent="0.35">
      <c r="A2" t="s">
        <v>94</v>
      </c>
      <c r="B2" t="s">
        <v>45</v>
      </c>
      <c r="C2" t="s">
        <v>95</v>
      </c>
      <c r="D2" s="2" t="s">
        <v>96</v>
      </c>
      <c r="E2" s="1" t="s">
        <v>97</v>
      </c>
      <c r="F2" s="2" t="s">
        <v>79</v>
      </c>
      <c r="G2" s="4">
        <v>0.7</v>
      </c>
      <c r="H2" t="s">
        <v>14</v>
      </c>
      <c r="I2" t="s">
        <v>98</v>
      </c>
      <c r="K2" t="s">
        <v>121</v>
      </c>
      <c r="L2" s="30" t="s">
        <v>122</v>
      </c>
      <c r="M2" t="s">
        <v>99</v>
      </c>
      <c r="N2" t="s">
        <v>77</v>
      </c>
      <c r="O2" t="s">
        <v>45</v>
      </c>
    </row>
    <row r="3" spans="1:15" x14ac:dyDescent="0.35">
      <c r="A3" t="s">
        <v>99</v>
      </c>
      <c r="C3" t="s">
        <v>100</v>
      </c>
      <c r="D3" s="2" t="s">
        <v>101</v>
      </c>
      <c r="E3" s="1" t="s">
        <v>102</v>
      </c>
      <c r="F3" s="2" t="s">
        <v>77</v>
      </c>
      <c r="G3" s="4">
        <v>0.3</v>
      </c>
      <c r="H3" t="s">
        <v>103</v>
      </c>
      <c r="I3" t="s">
        <v>104</v>
      </c>
      <c r="L3" s="30" t="s">
        <v>123</v>
      </c>
      <c r="M3" t="s">
        <v>105</v>
      </c>
      <c r="N3" t="s">
        <v>79</v>
      </c>
    </row>
    <row r="4" spans="1:15" x14ac:dyDescent="0.35">
      <c r="A4" t="s">
        <v>105</v>
      </c>
      <c r="C4" t="s">
        <v>38</v>
      </c>
      <c r="E4" s="1" t="s">
        <v>106</v>
      </c>
      <c r="H4" t="s">
        <v>107</v>
      </c>
      <c r="I4" t="s">
        <v>18</v>
      </c>
      <c r="L4" t="s">
        <v>124</v>
      </c>
    </row>
    <row r="5" spans="1:15" x14ac:dyDescent="0.35">
      <c r="A5" t="s">
        <v>108</v>
      </c>
      <c r="E5" s="1" t="s">
        <v>109</v>
      </c>
      <c r="H5" t="s">
        <v>110</v>
      </c>
      <c r="I5" t="s">
        <v>111</v>
      </c>
      <c r="L5" s="30" t="s">
        <v>125</v>
      </c>
    </row>
    <row r="6" spans="1:15" x14ac:dyDescent="0.35">
      <c r="E6" s="1" t="s">
        <v>112</v>
      </c>
      <c r="I6" t="s">
        <v>113</v>
      </c>
      <c r="L6" s="30" t="s">
        <v>153</v>
      </c>
    </row>
    <row r="7" spans="1:15" x14ac:dyDescent="0.35">
      <c r="E7" s="1" t="s">
        <v>114</v>
      </c>
      <c r="I7" t="s">
        <v>145</v>
      </c>
      <c r="L7" s="30" t="s">
        <v>126</v>
      </c>
    </row>
    <row r="8" spans="1:15" x14ac:dyDescent="0.35">
      <c r="E8" s="1" t="s">
        <v>115</v>
      </c>
      <c r="L8" s="30" t="s">
        <v>147</v>
      </c>
    </row>
    <row r="9" spans="1:15" x14ac:dyDescent="0.35">
      <c r="L9" s="30" t="s">
        <v>127</v>
      </c>
    </row>
    <row r="10" spans="1:15" x14ac:dyDescent="0.35">
      <c r="L10" s="30" t="s">
        <v>128</v>
      </c>
    </row>
    <row r="11" spans="1:15" x14ac:dyDescent="0.35">
      <c r="L11" s="30" t="s">
        <v>129</v>
      </c>
    </row>
    <row r="12" spans="1:15" x14ac:dyDescent="0.35">
      <c r="L12" s="30" t="s">
        <v>130</v>
      </c>
    </row>
    <row r="13" spans="1:15" x14ac:dyDescent="0.35">
      <c r="L13" s="30" t="s">
        <v>150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ED4B5E-06A9-4E0B-BC66-D32CA995BA3E}">
  <ds:schemaRefs>
    <ds:schemaRef ds:uri="http://schemas.openxmlformats.org/package/2006/metadata/core-properties"/>
    <ds:schemaRef ds:uri="http://www.w3.org/XML/1998/namespace"/>
    <ds:schemaRef ds:uri="http://purl.org/dc/elements/1.1/"/>
    <ds:schemaRef ds:uri="e7d3d6e7-89cb-4750-b948-5e984f176bb6"/>
    <ds:schemaRef ds:uri="http://schemas.microsoft.com/office/2006/metadata/properties"/>
    <ds:schemaRef ds:uri="http://schemas.microsoft.com/office/2006/documentManagement/types"/>
    <ds:schemaRef ds:uri="http://schemas.microsoft.com/office/infopath/2007/PartnerControls"/>
    <ds:schemaRef ds:uri="http://purl.org/dc/terms/"/>
    <ds:schemaRef ds:uri="4382931b-6036-484b-ad41-6810b26eb986"/>
    <ds:schemaRef ds:uri="http://purl.org/dc/dcmitype/"/>
  </ds:schemaRefs>
</ds:datastoreItem>
</file>

<file path=customXml/itemProps2.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F74B63-F599-4252-80C4-644A29E54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2023-10-29T22:08:47Z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