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ropbox\PracticePanther\Ana Bolena Estrada\sucesión intestada\"/>
    </mc:Choice>
  </mc:AlternateContent>
  <bookViews>
    <workbookView xWindow="11430" yWindow="0" windowWidth="11715" windowHeight="12330"/>
  </bookViews>
  <sheets>
    <sheet name="Mery Ruth Estrad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I25" i="2"/>
  <c r="K24" i="2"/>
  <c r="K23" i="2"/>
  <c r="H23" i="2"/>
  <c r="M23" i="2" s="1"/>
  <c r="H24" i="2"/>
  <c r="M24" i="2" s="1"/>
  <c r="M21" i="2"/>
  <c r="H21" i="2"/>
  <c r="K21" i="2" s="1"/>
  <c r="H22" i="2"/>
  <c r="K22" i="2" s="1"/>
  <c r="K18" i="2"/>
  <c r="H18" i="2"/>
  <c r="M18" i="2"/>
  <c r="M17" i="2"/>
  <c r="H17" i="2"/>
  <c r="K17" i="2" s="1"/>
  <c r="N15" i="2"/>
  <c r="J15" i="2"/>
  <c r="L15" i="2" s="1"/>
  <c r="J13" i="2"/>
  <c r="N13" i="2" s="1"/>
  <c r="K11" i="2"/>
  <c r="H11" i="2"/>
  <c r="M11" i="2" s="1"/>
  <c r="J9" i="2"/>
  <c r="N9" i="2"/>
  <c r="L9" i="2"/>
  <c r="M22" i="2" l="1"/>
  <c r="L13" i="2"/>
  <c r="J8" i="2"/>
  <c r="L8" i="2" s="1"/>
  <c r="H8" i="2"/>
  <c r="K8" i="2" s="1"/>
  <c r="J7" i="2"/>
  <c r="N7" i="2" s="1"/>
  <c r="L7" i="2"/>
  <c r="H7" i="2"/>
  <c r="M7" i="2" s="1"/>
  <c r="N6" i="2"/>
  <c r="J6" i="2"/>
  <c r="L6" i="2" s="1"/>
  <c r="N5" i="2"/>
  <c r="L5" i="2"/>
  <c r="K5" i="2"/>
  <c r="K4" i="2"/>
  <c r="J4" i="2"/>
  <c r="J5" i="2"/>
  <c r="H4" i="2"/>
  <c r="H5" i="2"/>
  <c r="M5" i="2" s="1"/>
  <c r="M8" i="2" l="1"/>
  <c r="N8" i="2"/>
  <c r="M4" i="2"/>
  <c r="L4" i="2"/>
  <c r="K7" i="2"/>
  <c r="N4" i="2"/>
  <c r="J47" i="2"/>
  <c r="K47" i="2" s="1"/>
  <c r="J49" i="2"/>
  <c r="K49" i="2" s="1"/>
  <c r="J48" i="2"/>
  <c r="K48" i="2" s="1"/>
  <c r="J17" i="2" l="1"/>
  <c r="J12" i="2"/>
  <c r="N17" i="2" l="1"/>
  <c r="L17" i="2"/>
  <c r="N12" i="2"/>
  <c r="L12" i="2"/>
  <c r="J24" i="2"/>
  <c r="J23" i="2"/>
  <c r="N23" i="2" l="1"/>
  <c r="L23" i="2"/>
  <c r="N24" i="2"/>
  <c r="L24" i="2"/>
  <c r="H6" i="2"/>
  <c r="H12" i="2"/>
  <c r="H9" i="2"/>
  <c r="M9" i="2" l="1"/>
  <c r="K9" i="2"/>
  <c r="M12" i="2"/>
  <c r="K12" i="2"/>
  <c r="M6" i="2"/>
  <c r="K6" i="2"/>
  <c r="H20" i="2"/>
  <c r="J21" i="2"/>
  <c r="H19" i="2"/>
  <c r="H16" i="2"/>
  <c r="M20" i="2" l="1"/>
  <c r="K20" i="2"/>
  <c r="K19" i="2"/>
  <c r="M19" i="2"/>
  <c r="M16" i="2"/>
  <c r="K16" i="2"/>
  <c r="L21" i="2"/>
  <c r="N21" i="2"/>
  <c r="H10" i="2"/>
  <c r="H13" i="2"/>
  <c r="H14" i="2"/>
  <c r="H15" i="2"/>
  <c r="J10" i="2"/>
  <c r="J11" i="2"/>
  <c r="J14" i="2"/>
  <c r="J16" i="2"/>
  <c r="J18" i="2"/>
  <c r="J19" i="2"/>
  <c r="J20" i="2"/>
  <c r="J22" i="2"/>
  <c r="K13" i="2" l="1"/>
  <c r="M13" i="2"/>
  <c r="L18" i="2"/>
  <c r="N18" i="2"/>
  <c r="N10" i="2"/>
  <c r="L10" i="2"/>
  <c r="J25" i="2"/>
  <c r="K10" i="2"/>
  <c r="K25" i="2" s="1"/>
  <c r="M10" i="2"/>
  <c r="H25" i="2"/>
  <c r="N11" i="2"/>
  <c r="L11" i="2"/>
  <c r="L22" i="2"/>
  <c r="N22" i="2"/>
  <c r="L16" i="2"/>
  <c r="N16" i="2"/>
  <c r="M15" i="2"/>
  <c r="K15" i="2"/>
  <c r="N19" i="2"/>
  <c r="L19" i="2"/>
  <c r="N20" i="2"/>
  <c r="L20" i="2"/>
  <c r="L14" i="2"/>
  <c r="N14" i="2"/>
  <c r="M14" i="2"/>
  <c r="K14" i="2"/>
  <c r="I50" i="2"/>
  <c r="J50" i="2" s="1"/>
  <c r="K50" i="2" s="1"/>
  <c r="L25" i="2" l="1"/>
  <c r="M25" i="2"/>
  <c r="N25" i="2"/>
</calcChain>
</file>

<file path=xl/comments1.xml><?xml version="1.0" encoding="utf-8"?>
<comments xmlns="http://schemas.openxmlformats.org/spreadsheetml/2006/main">
  <authors>
    <author>Microsoft Office User</author>
  </authors>
  <commentList>
    <comment ref="I15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Está al día</t>
        </r>
      </text>
    </comment>
    <comment ref="G17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 actualiza los valores un 3% del 2022</t>
        </r>
      </text>
    </comment>
    <comment ref="I17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Se aplica el 2022 ajustado a un 3%
</t>
        </r>
      </text>
    </comment>
    <comment ref="I18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Está al día</t>
        </r>
      </text>
    </comment>
  </commentList>
</comments>
</file>

<file path=xl/sharedStrings.xml><?xml version="1.0" encoding="utf-8"?>
<sst xmlns="http://schemas.openxmlformats.org/spreadsheetml/2006/main" count="82" uniqueCount="81">
  <si>
    <t>Porcentaje de participación</t>
  </si>
  <si>
    <t>Matricula</t>
  </si>
  <si>
    <t xml:space="preserve">Inmueble </t>
  </si>
  <si>
    <t xml:space="preserve">Porcentaje </t>
  </si>
  <si>
    <t xml:space="preserve">Pasivos </t>
  </si>
  <si>
    <t xml:space="preserve">Partida </t>
  </si>
  <si>
    <t>Porcentaje pasivo</t>
  </si>
  <si>
    <t>378-39887</t>
  </si>
  <si>
    <t>378-7625</t>
  </si>
  <si>
    <t>Pasivo</t>
  </si>
  <si>
    <t xml:space="preserve">la granja </t>
  </si>
  <si>
    <t xml:space="preserve">Matrenidad </t>
  </si>
  <si>
    <t>LA CIMA</t>
  </si>
  <si>
    <t xml:space="preserve">Patio bonito </t>
  </si>
  <si>
    <t>Variación</t>
  </si>
  <si>
    <t xml:space="preserve">% Variación </t>
  </si>
  <si>
    <t>PRADERA</t>
  </si>
  <si>
    <t>Identificación predios</t>
  </si>
  <si>
    <t>378-43704</t>
  </si>
  <si>
    <t xml:space="preserve">total </t>
  </si>
  <si>
    <t>Vehiculo tipo camioneta Marca Chevrole linea C1500 Silverado</t>
  </si>
  <si>
    <t>PLACA CEG -719</t>
  </si>
  <si>
    <t>CEG-719</t>
  </si>
  <si>
    <t>valor catastral 2024</t>
  </si>
  <si>
    <t>50% Luis Felipe Estrada Losano</t>
  </si>
  <si>
    <t>50% Ana Bolena Estrada Castro</t>
  </si>
  <si>
    <t>Cuenta de ahorros  BBVA</t>
  </si>
  <si>
    <t>No. 001305660200163986</t>
  </si>
  <si>
    <t>Lote de terreno ubicado en la Carrera 23 No. 35 - 43, Barrio Uribe, Palmira</t>
  </si>
  <si>
    <r>
      <t>·</t>
    </r>
    <r>
      <rPr>
        <sz val="7"/>
        <color rgb="FF595959"/>
        <rFont val="Times New Roman"/>
        <family val="1"/>
      </rPr>
      <t>     </t>
    </r>
    <r>
      <rPr>
        <sz val="12"/>
        <color rgb="FF595959"/>
        <rFont val="Gill Sans MT"/>
        <family val="2"/>
      </rPr>
      <t xml:space="preserve"> 378 - 43705 - ID Predio: 0102040901560008000000000</t>
    </r>
  </si>
  <si>
    <t>378 - 43705</t>
  </si>
  <si>
    <t xml:space="preserve">Lote de terreno, ubicado en la Carrera 23 No. 34 – 25 o 24 - 25, barrio Uribe,  Palmira 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</si>
  <si>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378-43704 - ID Predio: 0102040901650010000000000</t>
    </r>
  </si>
  <si>
    <t xml:space="preserve">Lote de terreno, denominado La Atehortua, Barrio Boyacá, Municipio de Palmira 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</si>
  <si>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 xml:space="preserve"> 378-23049 – ID Predio: 0001000000010091000000000.</t>
    </r>
  </si>
  <si>
    <t>378-23049</t>
  </si>
  <si>
    <t>Lote de terreno denominado La Reforma, Corregimiento de Amaime,  Palmira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</si>
  <si>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378-35510- ID Predio: 0001000000080001000000000.</t>
    </r>
  </si>
  <si>
    <t>378-35510</t>
  </si>
  <si>
    <t>Lote de terreno, denominado San Luis,  barrio Boyacá, Municipio de Palmira</t>
  </si>
  <si>
    <r>
      <t>·</t>
    </r>
    <r>
      <rPr>
        <sz val="7"/>
        <color rgb="FF595959"/>
        <rFont val="Times New Roman"/>
        <family val="1"/>
      </rPr>
      <t xml:space="preserve">       </t>
    </r>
    <r>
      <rPr>
        <sz val="12"/>
        <color rgb="FF595959"/>
        <rFont val="Gill Sans MT"/>
        <family val="2"/>
      </rPr>
      <t xml:space="preserve"> 378-43703</t>
    </r>
    <r>
      <rPr>
        <sz val="7"/>
        <color rgb="FF595959"/>
        <rFont val="Times New Roman"/>
        <family val="1"/>
      </rPr>
      <t xml:space="preserve"> </t>
    </r>
    <r>
      <rPr>
        <sz val="12"/>
        <color rgb="FF595959"/>
        <rFont val="Gill Sans MT"/>
        <family val="2"/>
      </rPr>
      <t>- ID Predio: 0001000000010078000000000.</t>
    </r>
  </si>
  <si>
    <t>378-43703</t>
  </si>
  <si>
    <t>Lote de terreno, ubicado en la Calle 34 No. 23 – 25, Barrio Uribe,  Palmira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</si>
  <si>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 – 39837 - ID Predio: 0102040901660032000000000.</t>
    </r>
  </si>
  <si>
    <t>378 – 39837</t>
  </si>
  <si>
    <t>Lote de terreno, ubicado en la Calle 30 No. 22 – 21 – 27, Barrio La Trinidad,  Palmira – Valle del Cauc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</si>
  <si>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 – 43723- ID Predio: 0101060201180035000000000.</t>
    </r>
  </si>
  <si>
    <t>378 – 43723</t>
  </si>
  <si>
    <t xml:space="preserve">Lote de terreno, ubicado en la Calle 29 No. 33 – 75 – 79, Barrio Central,  Palmira 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</si>
  <si>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378-39887  - ID Predio: 0101060102920012000000000.</t>
    </r>
  </si>
  <si>
    <t>Casa de habitación, ubicada en la Calle 19 No. 24 - 93 (Calle 24 No. 31 – 40) Cespedes 1, Barrio Recreo, Municipio de Palmir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</si>
  <si>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378-22055 - ID Predio: 0101070901780031000000000.</t>
    </r>
  </si>
  <si>
    <t>378-22055</t>
  </si>
  <si>
    <t>Lote de terreno denominado Las Hojas, Corregimiento de Amaime, Municipio de Palmira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</si>
  <si>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378-37806  - ID Predio: 0001000000080034000000000.</t>
    </r>
  </si>
  <si>
    <t xml:space="preserve">378-37806 </t>
  </si>
  <si>
    <t>Lote de terreno denominado Patio Bonito,  Corregimiento de Boyacá, Municipio de Palmira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</si>
  <si>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 – 43135 - ID Predio: 0001000000010097000000000.</t>
    </r>
  </si>
  <si>
    <t>378 – 43135</t>
  </si>
  <si>
    <t xml:space="preserve">Lote de terreno, denominado La Primavera, Corregimiento de Amaime, municipio de Palmira 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</si>
  <si>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 – 43706  - ID Predio: 0001000000080024000000000.</t>
    </r>
  </si>
  <si>
    <t>378 – 43706</t>
  </si>
  <si>
    <t xml:space="preserve">Lote de terreno, denominación Maternida,  ubicado en la vereda Lomitas del Municipio de Pradera - Valle del Cauca, 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</si>
  <si>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378-43722 - ID Predio: 76-563-00- 030000-0003-00312-0-00000000.</t>
    </r>
  </si>
  <si>
    <t>378-43722</t>
  </si>
  <si>
    <t xml:space="preserve">Lote de terreno, denominación Patio Bonito, ubicado en la vereda El Crucero del Municipio de Pradera 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</si>
  <si>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 – 43707- ID Predio: 76-563-00-030000-0003-00069-0-00000000.</t>
    </r>
  </si>
  <si>
    <t>378 – 43707</t>
  </si>
  <si>
    <t xml:space="preserve">Lote de terreno, denominado La Cima, ubicado en el Municipio Pradera 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</si>
  <si>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378-7625 - ID Predio: 76-563-00 -030000 – 0003 – 00007 – 0– 00000000</t>
    </r>
  </si>
  <si>
    <t>Lote de terreno denominado Betsabe (Sitio de Guali), ubicado en el Municipio de Palmira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</si>
  <si>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 – 138090 - ID Predio: 0001000000010110000000000</t>
    </r>
  </si>
  <si>
    <t>378 – 138090</t>
  </si>
  <si>
    <t>Lote de terreno, ubicado en la Carrera 23 No. 35 – 45, Municipio de Palmira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</si>
  <si>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 – 129360 - ID Predio: 0102040901560007000000000</t>
    </r>
  </si>
  <si>
    <t>378 – 129360</t>
  </si>
  <si>
    <t>Lote de terreno, denominado Zamorano, ubicado en el Corregimiento de Amaime, Municipio de Palmira</t>
  </si>
  <si>
    <t xml:space="preserve"> ID predial: 0001000000070005000000000.</t>
  </si>
  <si>
    <t>Lote de terreno denominado La Granja, ubicado en el Corregimiento de Lomitas, Municipio de Pradera – Valle del Cauca</t>
  </si>
  <si>
    <r>
      <t>·</t>
    </r>
    <r>
      <rPr>
        <sz val="7"/>
        <color rgb="FF595959"/>
        <rFont val="Times New Roman"/>
        <family val="1"/>
      </rPr>
      <t xml:space="preserve">      </t>
    </r>
    <r>
      <rPr>
        <sz val="12"/>
        <color rgb="FF595959"/>
        <rFont val="Gill Sans MT"/>
        <family val="2"/>
      </rPr>
      <t>378-35399  - ID Predio: 76-563-00-030000-0003-00039-0-00000000</t>
    </r>
  </si>
  <si>
    <t>378-35399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</si>
</sst>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;[Red]\-&quot;$&quot;#,##0"/>
    <numFmt numFmtId="165" formatCode="_-&quot;$&quot;* #,##0_-;\-&quot;$&quot;* #,##0_-;_-&quot;$&quot;* &quot;-&quot;_-;_-@_-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rgb="FF595959"/>
      <name val="Gill Sans MT"/>
      <family val="2"/>
    </font>
    <font>
      <sz val="12"/>
      <color rgb="FF595959"/>
      <name val="Symbol"/>
      <charset val="2"/>
    </font>
    <font>
      <sz val="7"/>
      <color rgb="FF595959"/>
      <name val="Times New Roman"/>
      <family val="1"/>
    </font>
    <font>
      <sz val="12"/>
      <color rgb="FF595959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165" fontId="0" fillId="0" borderId="0" xfId="1" applyFont="1"/>
    <xf numFmtId="165" fontId="0" fillId="0" borderId="0" xfId="0" applyNumberForma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165" fontId="0" fillId="0" borderId="1" xfId="1" applyFont="1" applyBorder="1"/>
    <xf numFmtId="9" fontId="0" fillId="0" borderId="1" xfId="2" applyFont="1" applyBorder="1"/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9" fontId="0" fillId="0" borderId="1" xfId="2" applyNumberFormat="1" applyFont="1" applyBorder="1"/>
    <xf numFmtId="165" fontId="0" fillId="0" borderId="5" xfId="1" applyFont="1" applyBorder="1"/>
    <xf numFmtId="165" fontId="0" fillId="0" borderId="6" xfId="0" applyNumberFormat="1" applyBorder="1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1" applyNumberFormat="1" applyFont="1" applyFill="1" applyBorder="1"/>
    <xf numFmtId="165" fontId="0" fillId="3" borderId="1" xfId="1" applyFont="1" applyFill="1" applyBorder="1"/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justify" vertical="center"/>
    </xf>
    <xf numFmtId="165" fontId="0" fillId="0" borderId="1" xfId="0" applyNumberFormat="1" applyBorder="1"/>
    <xf numFmtId="0" fontId="0" fillId="0" borderId="1" xfId="0" applyFill="1" applyBorder="1"/>
    <xf numFmtId="165" fontId="0" fillId="0" borderId="1" xfId="1" applyFont="1" applyFill="1" applyBorder="1"/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justify" vertical="center"/>
    </xf>
    <xf numFmtId="165" fontId="0" fillId="0" borderId="1" xfId="0" applyNumberFormat="1" applyFill="1" applyBorder="1"/>
    <xf numFmtId="166" fontId="0" fillId="3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" fontId="0" fillId="0" borderId="1" xfId="0" applyNumberFormat="1" applyFill="1" applyBorder="1"/>
    <xf numFmtId="166" fontId="0" fillId="0" borderId="1" xfId="0" applyNumberFormat="1" applyFill="1" applyBorder="1"/>
    <xf numFmtId="0" fontId="0" fillId="0" borderId="1" xfId="0" applyBorder="1" applyAlignment="1">
      <alignment wrapText="1"/>
    </xf>
    <xf numFmtId="166" fontId="0" fillId="0" borderId="1" xfId="0" applyNumberFormat="1" applyBorder="1"/>
    <xf numFmtId="0" fontId="6" fillId="0" borderId="1" xfId="0" applyFont="1" applyBorder="1" applyAlignment="1">
      <alignment horizontal="justify" vertical="center"/>
    </xf>
    <xf numFmtId="164" fontId="0" fillId="0" borderId="1" xfId="0" applyNumberFormat="1" applyFill="1" applyBorder="1"/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51"/>
  <sheetViews>
    <sheetView tabSelected="1" zoomScale="90" zoomScaleNormal="90" workbookViewId="0">
      <selection activeCell="B3" sqref="B3:N26"/>
    </sheetView>
  </sheetViews>
  <sheetFormatPr baseColWidth="10" defaultRowHeight="15" x14ac:dyDescent="0.25"/>
  <cols>
    <col min="2" max="2" width="11.28515625" customWidth="1"/>
    <col min="3" max="3" width="10" bestFit="1" customWidth="1"/>
    <col min="4" max="4" width="74.28515625" customWidth="1"/>
    <col min="5" max="5" width="60" customWidth="1"/>
    <col min="6" max="6" width="19" bestFit="1" customWidth="1"/>
    <col min="7" max="7" width="32.42578125" bestFit="1" customWidth="1"/>
    <col min="8" max="8" width="27.28515625" customWidth="1"/>
    <col min="9" max="9" width="21.28515625" bestFit="1" customWidth="1"/>
    <col min="10" max="10" width="19.85546875" customWidth="1"/>
    <col min="11" max="11" width="28.28515625" bestFit="1" customWidth="1"/>
    <col min="12" max="12" width="21.7109375" customWidth="1"/>
    <col min="13" max="13" width="28.28515625" bestFit="1" customWidth="1"/>
    <col min="14" max="14" width="14.7109375" bestFit="1" customWidth="1"/>
    <col min="15" max="15" width="31.42578125" customWidth="1"/>
    <col min="16" max="16" width="14.7109375" customWidth="1"/>
    <col min="17" max="17" width="25.85546875" bestFit="1" customWidth="1"/>
    <col min="18" max="18" width="15.7109375" customWidth="1"/>
    <col min="19" max="19" width="26.42578125" customWidth="1"/>
    <col min="20" max="20" width="20.42578125" customWidth="1"/>
    <col min="21" max="21" width="26.7109375" customWidth="1"/>
    <col min="22" max="22" width="16.28515625" customWidth="1"/>
  </cols>
  <sheetData>
    <row r="3" spans="1:15" x14ac:dyDescent="0.25">
      <c r="B3" s="17" t="s">
        <v>5</v>
      </c>
      <c r="C3" s="17" t="s">
        <v>3</v>
      </c>
      <c r="D3" s="17" t="s">
        <v>2</v>
      </c>
      <c r="E3" s="17" t="s">
        <v>17</v>
      </c>
      <c r="F3" s="17" t="s">
        <v>1</v>
      </c>
      <c r="G3" s="17" t="s">
        <v>23</v>
      </c>
      <c r="H3" s="17" t="s">
        <v>0</v>
      </c>
      <c r="I3" s="17" t="s">
        <v>4</v>
      </c>
      <c r="J3" s="17" t="s">
        <v>6</v>
      </c>
      <c r="K3" s="18" t="s">
        <v>24</v>
      </c>
      <c r="L3" s="18" t="s">
        <v>9</v>
      </c>
      <c r="M3" s="19" t="s">
        <v>25</v>
      </c>
      <c r="N3" s="19" t="s">
        <v>9</v>
      </c>
    </row>
    <row r="4" spans="1:15" x14ac:dyDescent="0.25">
      <c r="B4" s="20">
        <v>1</v>
      </c>
      <c r="C4" s="20">
        <v>100</v>
      </c>
      <c r="D4" s="21" t="s">
        <v>20</v>
      </c>
      <c r="E4" s="20" t="s">
        <v>21</v>
      </c>
      <c r="F4" s="20" t="s">
        <v>22</v>
      </c>
      <c r="G4" s="22">
        <v>25600000</v>
      </c>
      <c r="H4" s="23">
        <f t="shared" ref="H4:H5" si="0">G4*C4%</f>
        <v>25600000</v>
      </c>
      <c r="I4" s="9">
        <v>0</v>
      </c>
      <c r="J4" s="9">
        <f>I4*C4%</f>
        <v>0</v>
      </c>
      <c r="K4" s="24">
        <f>H4*50%</f>
        <v>12800000</v>
      </c>
      <c r="L4" s="24">
        <f>J4</f>
        <v>0</v>
      </c>
      <c r="M4" s="24">
        <f>H4*50%</f>
        <v>12800000</v>
      </c>
      <c r="N4" s="24">
        <f>J4</f>
        <v>0</v>
      </c>
    </row>
    <row r="5" spans="1:15" x14ac:dyDescent="0.25">
      <c r="B5" s="20">
        <v>2</v>
      </c>
      <c r="C5" s="20">
        <v>100</v>
      </c>
      <c r="D5" s="21" t="s">
        <v>26</v>
      </c>
      <c r="E5" s="20" t="s">
        <v>27</v>
      </c>
      <c r="F5" s="20"/>
      <c r="G5" s="22">
        <v>1182884</v>
      </c>
      <c r="H5" s="23">
        <f t="shared" si="0"/>
        <v>1182884</v>
      </c>
      <c r="I5" s="29">
        <v>0</v>
      </c>
      <c r="J5" s="9">
        <f t="shared" ref="J5" si="1">I5*C5%</f>
        <v>0</v>
      </c>
      <c r="K5" s="24">
        <f>H5*50%</f>
        <v>591442</v>
      </c>
      <c r="L5" s="24">
        <f>J5</f>
        <v>0</v>
      </c>
      <c r="M5" s="24">
        <f>H5*50%</f>
        <v>591442</v>
      </c>
      <c r="N5" s="24">
        <f>J5</f>
        <v>0</v>
      </c>
    </row>
    <row r="6" spans="1:15" ht="19.5" x14ac:dyDescent="0.25">
      <c r="B6" s="25">
        <v>3</v>
      </c>
      <c r="C6" s="25">
        <v>33.33</v>
      </c>
      <c r="D6" s="8" t="s">
        <v>28</v>
      </c>
      <c r="E6" s="26" t="s">
        <v>29</v>
      </c>
      <c r="F6" s="25" t="s">
        <v>30</v>
      </c>
      <c r="G6" s="22">
        <v>40737000</v>
      </c>
      <c r="H6" s="23">
        <f>G6*C6%</f>
        <v>13577642.1</v>
      </c>
      <c r="I6" s="29">
        <v>167757</v>
      </c>
      <c r="J6" s="9">
        <f>I6*C6%</f>
        <v>55913.408100000001</v>
      </c>
      <c r="K6" s="27">
        <f>H6*50%</f>
        <v>6788821.0499999998</v>
      </c>
      <c r="L6" s="27">
        <f>J6*50%</f>
        <v>27956.70405</v>
      </c>
      <c r="M6" s="27">
        <f>H6*50%</f>
        <v>6788821.0499999998</v>
      </c>
      <c r="N6" s="27">
        <f>J6*50%</f>
        <v>27956.70405</v>
      </c>
    </row>
    <row r="7" spans="1:15" ht="19.5" x14ac:dyDescent="0.25">
      <c r="B7" s="25">
        <v>4</v>
      </c>
      <c r="C7" s="30">
        <v>33.33</v>
      </c>
      <c r="D7" s="8" t="s">
        <v>31</v>
      </c>
      <c r="E7" s="26" t="s">
        <v>32</v>
      </c>
      <c r="F7" s="25" t="s">
        <v>18</v>
      </c>
      <c r="G7" s="29">
        <v>62220000</v>
      </c>
      <c r="H7" s="23">
        <f>G7*C7%</f>
        <v>20737926</v>
      </c>
      <c r="I7" s="29">
        <v>3686164</v>
      </c>
      <c r="J7" s="9">
        <f>I7*C7%</f>
        <v>1228598.4612</v>
      </c>
      <c r="K7" s="27">
        <f>H7*50%</f>
        <v>10368963</v>
      </c>
      <c r="L7" s="27">
        <f>J7*50%</f>
        <v>614299.23060000001</v>
      </c>
      <c r="M7" s="27">
        <f>H7*50%</f>
        <v>10368963</v>
      </c>
      <c r="N7" s="27">
        <f>J7*50%</f>
        <v>614299.23060000001</v>
      </c>
    </row>
    <row r="8" spans="1:15" s="16" customFormat="1" ht="19.5" x14ac:dyDescent="0.25">
      <c r="B8" s="30">
        <v>5</v>
      </c>
      <c r="C8" s="30">
        <v>100</v>
      </c>
      <c r="D8" s="28" t="s">
        <v>33</v>
      </c>
      <c r="E8" s="31" t="s">
        <v>34</v>
      </c>
      <c r="F8" s="30" t="s">
        <v>35</v>
      </c>
      <c r="G8" s="29">
        <v>841881000</v>
      </c>
      <c r="H8" s="23">
        <f>G8*C8%</f>
        <v>841881000</v>
      </c>
      <c r="I8" s="29">
        <v>30497335</v>
      </c>
      <c r="J8" s="29">
        <f>I8*C8%</f>
        <v>30497335</v>
      </c>
      <c r="K8" s="32">
        <f>H8*50%</f>
        <v>420940500</v>
      </c>
      <c r="L8" s="32">
        <f>J8*50%</f>
        <v>15248667.5</v>
      </c>
      <c r="M8" s="32">
        <f>H8*50%</f>
        <v>420940500</v>
      </c>
      <c r="N8" s="32">
        <f>J8*50%</f>
        <v>15248667.5</v>
      </c>
    </row>
    <row r="9" spans="1:15" ht="19.5" x14ac:dyDescent="0.25">
      <c r="B9" s="25">
        <v>6</v>
      </c>
      <c r="C9" s="25">
        <v>33.33</v>
      </c>
      <c r="D9" s="8" t="s">
        <v>36</v>
      </c>
      <c r="E9" s="26" t="s">
        <v>37</v>
      </c>
      <c r="F9" s="25" t="s">
        <v>38</v>
      </c>
      <c r="G9" s="29">
        <v>3010591000</v>
      </c>
      <c r="H9" s="23">
        <f>G9*C9%</f>
        <v>1003429980.3</v>
      </c>
      <c r="I9" s="29">
        <v>282952045</v>
      </c>
      <c r="J9" s="9">
        <f>I9*C9%</f>
        <v>94307916.598499998</v>
      </c>
      <c r="K9" s="27">
        <f>H9*50%</f>
        <v>501714990.14999998</v>
      </c>
      <c r="L9" s="27">
        <f>J9*50%</f>
        <v>47153958.299249999</v>
      </c>
      <c r="M9" s="27">
        <f>H9*50%</f>
        <v>501714990.14999998</v>
      </c>
      <c r="N9" s="27">
        <f>J9*50%</f>
        <v>47153958.299249999</v>
      </c>
    </row>
    <row r="10" spans="1:15" ht="19.5" x14ac:dyDescent="0.25">
      <c r="B10" s="25">
        <v>7</v>
      </c>
      <c r="C10" s="25">
        <v>33.33</v>
      </c>
      <c r="D10" s="8" t="s">
        <v>39</v>
      </c>
      <c r="E10" s="26" t="s">
        <v>40</v>
      </c>
      <c r="F10" s="25" t="s">
        <v>41</v>
      </c>
      <c r="G10" s="29">
        <v>70751000</v>
      </c>
      <c r="H10" s="23">
        <f t="shared" ref="H10:H18" si="2">G10*C10%</f>
        <v>23581308.300000001</v>
      </c>
      <c r="I10" s="29">
        <v>7465132</v>
      </c>
      <c r="J10" s="9">
        <f t="shared" ref="J9:J22" si="3">I10*C10%</f>
        <v>2488128.4956</v>
      </c>
      <c r="K10" s="27">
        <f>H10*50%</f>
        <v>11790654.15</v>
      </c>
      <c r="L10" s="27">
        <f>J10*50%</f>
        <v>1244064.2478</v>
      </c>
      <c r="M10" s="27">
        <f>H10*50%</f>
        <v>11790654.15</v>
      </c>
      <c r="N10" s="27">
        <f>J10*50%</f>
        <v>1244064.2478</v>
      </c>
    </row>
    <row r="11" spans="1:15" ht="19.5" x14ac:dyDescent="0.25">
      <c r="B11" s="25">
        <v>8</v>
      </c>
      <c r="C11" s="25">
        <v>33.33</v>
      </c>
      <c r="D11" s="8" t="s">
        <v>42</v>
      </c>
      <c r="E11" s="26" t="s">
        <v>43</v>
      </c>
      <c r="F11" s="25" t="s">
        <v>44</v>
      </c>
      <c r="G11" s="29">
        <v>74659000</v>
      </c>
      <c r="H11" s="23">
        <f>G11*C11%</f>
        <v>24883844.699999999</v>
      </c>
      <c r="I11" s="29">
        <v>4670033</v>
      </c>
      <c r="J11" s="9">
        <f t="shared" si="3"/>
        <v>1556521.9989</v>
      </c>
      <c r="K11" s="27">
        <f>H11*50%</f>
        <v>12441922.35</v>
      </c>
      <c r="L11" s="27">
        <f>J11*50%</f>
        <v>778260.99945</v>
      </c>
      <c r="M11" s="27">
        <f>H11*50%</f>
        <v>12441922.35</v>
      </c>
      <c r="N11" s="27">
        <f>J11*50%</f>
        <v>778260.99945</v>
      </c>
    </row>
    <row r="12" spans="1:15" s="16" customFormat="1" ht="19.5" x14ac:dyDescent="0.25">
      <c r="B12" s="30">
        <v>9</v>
      </c>
      <c r="C12" s="30">
        <v>50</v>
      </c>
      <c r="D12" s="28" t="s">
        <v>45</v>
      </c>
      <c r="E12" s="31" t="s">
        <v>46</v>
      </c>
      <c r="F12" s="30" t="s">
        <v>47</v>
      </c>
      <c r="G12" s="29">
        <v>491119000</v>
      </c>
      <c r="H12" s="23">
        <f>G12*C12%</f>
        <v>245559500</v>
      </c>
      <c r="I12" s="29">
        <v>34827018</v>
      </c>
      <c r="J12" s="29">
        <f>I12*C12%</f>
        <v>17413509</v>
      </c>
      <c r="K12" s="32">
        <f>H12*50%</f>
        <v>122779750</v>
      </c>
      <c r="L12" s="32">
        <f>J12*50%</f>
        <v>8706754.5</v>
      </c>
      <c r="M12" s="32">
        <f>H12*50%</f>
        <v>122779750</v>
      </c>
      <c r="N12" s="32">
        <f>J12*50%</f>
        <v>8706754.5</v>
      </c>
    </row>
    <row r="13" spans="1:15" ht="19.5" x14ac:dyDescent="0.25">
      <c r="B13" s="25">
        <v>10</v>
      </c>
      <c r="C13" s="25">
        <v>16.66</v>
      </c>
      <c r="D13" s="8" t="s">
        <v>48</v>
      </c>
      <c r="E13" s="26" t="s">
        <v>49</v>
      </c>
      <c r="F13" s="25" t="s">
        <v>7</v>
      </c>
      <c r="G13" s="29">
        <v>359756000</v>
      </c>
      <c r="H13" s="23">
        <f t="shared" si="2"/>
        <v>59935349.600000001</v>
      </c>
      <c r="I13" s="29">
        <v>28892421</v>
      </c>
      <c r="J13" s="9">
        <f>I13*C13%</f>
        <v>4813477.3386000004</v>
      </c>
      <c r="K13" s="27">
        <f>H13*50%</f>
        <v>29967674.800000001</v>
      </c>
      <c r="L13" s="27">
        <f>J13*50%</f>
        <v>2406738.6693000002</v>
      </c>
      <c r="M13" s="27">
        <f>H13*50%</f>
        <v>29967674.800000001</v>
      </c>
      <c r="N13" s="27">
        <f>J13*50%</f>
        <v>2406738.6693000002</v>
      </c>
    </row>
    <row r="14" spans="1:15" ht="19.5" x14ac:dyDescent="0.25">
      <c r="B14" s="25">
        <v>11</v>
      </c>
      <c r="C14" s="25">
        <v>100</v>
      </c>
      <c r="D14" s="8" t="s">
        <v>50</v>
      </c>
      <c r="E14" s="26" t="s">
        <v>51</v>
      </c>
      <c r="F14" s="25" t="s">
        <v>52</v>
      </c>
      <c r="G14" s="29">
        <v>161459000</v>
      </c>
      <c r="H14" s="23">
        <f t="shared" si="2"/>
        <v>161459000</v>
      </c>
      <c r="I14" s="29">
        <v>5663883</v>
      </c>
      <c r="J14" s="9">
        <f t="shared" si="3"/>
        <v>5663883</v>
      </c>
      <c r="K14" s="27">
        <f>H14*50%</f>
        <v>80729500</v>
      </c>
      <c r="L14" s="27">
        <f>J14*50%</f>
        <v>2831941.5</v>
      </c>
      <c r="M14" s="27">
        <f>H14*50%</f>
        <v>80729500</v>
      </c>
      <c r="N14" s="27">
        <f>J14*50%</f>
        <v>2831941.5</v>
      </c>
    </row>
    <row r="15" spans="1:15" ht="19.5" x14ac:dyDescent="0.25">
      <c r="B15" s="30">
        <v>12</v>
      </c>
      <c r="C15" s="25">
        <v>33.33</v>
      </c>
      <c r="D15" s="8" t="s">
        <v>53</v>
      </c>
      <c r="E15" s="26" t="s">
        <v>54</v>
      </c>
      <c r="F15" s="25" t="s">
        <v>55</v>
      </c>
      <c r="G15" s="29">
        <v>2059874000</v>
      </c>
      <c r="H15" s="23">
        <f t="shared" si="2"/>
        <v>686556004.19999993</v>
      </c>
      <c r="I15" s="29">
        <v>622096284</v>
      </c>
      <c r="J15" s="9">
        <f>I15*C15%</f>
        <v>207344691.45719999</v>
      </c>
      <c r="K15" s="27">
        <f>H15*50%</f>
        <v>343278002.09999996</v>
      </c>
      <c r="L15" s="27">
        <f>J15*50%</f>
        <v>103672345.7286</v>
      </c>
      <c r="M15" s="27">
        <f>H15*50%</f>
        <v>343278002.09999996</v>
      </c>
      <c r="N15" s="27">
        <f>J15*50%</f>
        <v>103672345.7286</v>
      </c>
    </row>
    <row r="16" spans="1:15" ht="19.5" x14ac:dyDescent="0.25">
      <c r="A16" s="16"/>
      <c r="B16" s="30">
        <v>13</v>
      </c>
      <c r="C16" s="30">
        <v>33.33</v>
      </c>
      <c r="D16" s="28" t="s">
        <v>56</v>
      </c>
      <c r="E16" s="31" t="s">
        <v>57</v>
      </c>
      <c r="F16" s="30" t="s">
        <v>58</v>
      </c>
      <c r="G16" s="29">
        <v>1578578000</v>
      </c>
      <c r="H16" s="23">
        <f t="shared" si="2"/>
        <v>526140047.39999998</v>
      </c>
      <c r="I16" s="29">
        <v>184055813</v>
      </c>
      <c r="J16" s="29">
        <f t="shared" si="3"/>
        <v>61345802.472899996</v>
      </c>
      <c r="K16" s="32">
        <f>H16*50%</f>
        <v>263070023.69999999</v>
      </c>
      <c r="L16" s="32">
        <f>J16*50%</f>
        <v>30672901.236449998</v>
      </c>
      <c r="M16" s="32">
        <f>H16*50%</f>
        <v>263070023.69999999</v>
      </c>
      <c r="N16" s="32">
        <f>J16*50%</f>
        <v>30672901.236449998</v>
      </c>
      <c r="O16" s="16"/>
    </row>
    <row r="17" spans="2:14" ht="19.5" x14ac:dyDescent="0.25">
      <c r="B17" s="25">
        <v>14</v>
      </c>
      <c r="C17" s="25">
        <v>33.33</v>
      </c>
      <c r="D17" s="8" t="s">
        <v>59</v>
      </c>
      <c r="E17" s="26" t="s">
        <v>60</v>
      </c>
      <c r="F17" s="25" t="s">
        <v>61</v>
      </c>
      <c r="G17" s="29">
        <v>85340000</v>
      </c>
      <c r="H17" s="23">
        <f>G17*C17%</f>
        <v>28443822</v>
      </c>
      <c r="I17" s="29">
        <v>19505357</v>
      </c>
      <c r="J17" s="9">
        <f>I17*C17%</f>
        <v>6501135.4880999997</v>
      </c>
      <c r="K17" s="27">
        <f>H17*50%</f>
        <v>14221911</v>
      </c>
      <c r="L17" s="27">
        <f>J17*50%</f>
        <v>3250567.7440499999</v>
      </c>
      <c r="M17" s="27">
        <f>H17*50%</f>
        <v>14221911</v>
      </c>
      <c r="N17" s="27">
        <f>J17*50%</f>
        <v>3250567.7440499999</v>
      </c>
    </row>
    <row r="18" spans="2:14" ht="39" x14ac:dyDescent="0.25">
      <c r="B18" s="25">
        <v>15</v>
      </c>
      <c r="C18" s="25">
        <v>33.33</v>
      </c>
      <c r="D18" s="8" t="s">
        <v>62</v>
      </c>
      <c r="E18" s="26" t="s">
        <v>63</v>
      </c>
      <c r="F18" s="25" t="s">
        <v>64</v>
      </c>
      <c r="G18" s="29">
        <v>478234000</v>
      </c>
      <c r="H18" s="23">
        <f>G18*C18%</f>
        <v>159395392.19999999</v>
      </c>
      <c r="I18" s="29">
        <v>35403209</v>
      </c>
      <c r="J18" s="29">
        <f t="shared" si="3"/>
        <v>11799889.559699999</v>
      </c>
      <c r="K18" s="27">
        <f>H18*50%</f>
        <v>79697696.099999994</v>
      </c>
      <c r="L18" s="27">
        <f>J18*50%</f>
        <v>5899944.7798499996</v>
      </c>
      <c r="M18" s="27">
        <f>H18*50%</f>
        <v>79697696.099999994</v>
      </c>
      <c r="N18" s="27">
        <f>J18*50%</f>
        <v>5899944.7798499996</v>
      </c>
    </row>
    <row r="19" spans="2:14" ht="39" x14ac:dyDescent="0.25">
      <c r="B19" s="25">
        <v>16</v>
      </c>
      <c r="C19" s="25">
        <v>33.33</v>
      </c>
      <c r="D19" s="8" t="s">
        <v>65</v>
      </c>
      <c r="E19" s="26" t="s">
        <v>66</v>
      </c>
      <c r="F19" s="25" t="s">
        <v>67</v>
      </c>
      <c r="G19" s="29">
        <v>50873000</v>
      </c>
      <c r="H19" s="33">
        <f>G19*C19%</f>
        <v>16955970.899999999</v>
      </c>
      <c r="I19" s="29">
        <v>14155810</v>
      </c>
      <c r="J19" s="9">
        <f t="shared" si="3"/>
        <v>4718131.4730000002</v>
      </c>
      <c r="K19" s="27">
        <f>H19*50%</f>
        <v>8477985.4499999993</v>
      </c>
      <c r="L19" s="27">
        <f>J19*50%</f>
        <v>2359065.7365000001</v>
      </c>
      <c r="M19" s="27">
        <f>H19*50%</f>
        <v>8477985.4499999993</v>
      </c>
      <c r="N19" s="27">
        <f>J19*50%</f>
        <v>2359065.7365000001</v>
      </c>
    </row>
    <row r="20" spans="2:14" ht="39" x14ac:dyDescent="0.25">
      <c r="B20" s="25">
        <v>17</v>
      </c>
      <c r="C20" s="25">
        <v>22.23</v>
      </c>
      <c r="D20" s="8" t="s">
        <v>68</v>
      </c>
      <c r="E20" s="26" t="s">
        <v>69</v>
      </c>
      <c r="F20" s="25" t="s">
        <v>8</v>
      </c>
      <c r="G20" s="29">
        <v>1038563000</v>
      </c>
      <c r="H20" s="33">
        <f>G20*C20%</f>
        <v>230872554.90000001</v>
      </c>
      <c r="I20" s="29">
        <v>424798432</v>
      </c>
      <c r="J20" s="9">
        <f t="shared" si="3"/>
        <v>94432691.433599994</v>
      </c>
      <c r="K20" s="27">
        <f>H20*50%</f>
        <v>115436277.45</v>
      </c>
      <c r="L20" s="27">
        <f>J20*50%</f>
        <v>47216345.716799997</v>
      </c>
      <c r="M20" s="27">
        <f>H20*50%</f>
        <v>115436277.45</v>
      </c>
      <c r="N20" s="27">
        <f>J20*50%</f>
        <v>47216345.716799997</v>
      </c>
    </row>
    <row r="21" spans="2:14" ht="19.5" x14ac:dyDescent="0.25">
      <c r="B21" s="34">
        <v>18</v>
      </c>
      <c r="C21" s="25">
        <v>16.66</v>
      </c>
      <c r="D21" s="8" t="s">
        <v>70</v>
      </c>
      <c r="E21" s="26" t="s">
        <v>71</v>
      </c>
      <c r="F21" s="25" t="s">
        <v>72</v>
      </c>
      <c r="G21" s="29">
        <v>85557000</v>
      </c>
      <c r="H21" s="33">
        <f>G21*C21%</f>
        <v>14253796.199999999</v>
      </c>
      <c r="I21" s="29">
        <v>260055</v>
      </c>
      <c r="J21" s="9">
        <f>I21*C21%</f>
        <v>43325.163</v>
      </c>
      <c r="K21" s="27">
        <f>H21*50%</f>
        <v>7126898.0999999996</v>
      </c>
      <c r="L21" s="27">
        <f>J21*50%</f>
        <v>21662.5815</v>
      </c>
      <c r="M21" s="27">
        <f>H21*50%</f>
        <v>7126898.0999999996</v>
      </c>
      <c r="N21" s="27">
        <f>J21*50%</f>
        <v>21662.5815</v>
      </c>
    </row>
    <row r="22" spans="2:14" ht="19.5" x14ac:dyDescent="0.25">
      <c r="B22" s="34">
        <v>19</v>
      </c>
      <c r="C22" s="25">
        <v>100</v>
      </c>
      <c r="D22" s="8" t="s">
        <v>73</v>
      </c>
      <c r="E22" s="26" t="s">
        <v>74</v>
      </c>
      <c r="F22" s="25" t="s">
        <v>75</v>
      </c>
      <c r="G22" s="29">
        <v>50085000</v>
      </c>
      <c r="H22" s="33">
        <f>G22*C22%</f>
        <v>50085000</v>
      </c>
      <c r="I22" s="29">
        <v>947032</v>
      </c>
      <c r="J22" s="9">
        <f t="shared" si="3"/>
        <v>947032</v>
      </c>
      <c r="K22" s="27">
        <f>H22*50%</f>
        <v>25042500</v>
      </c>
      <c r="L22" s="27">
        <f>J22*50%</f>
        <v>473516</v>
      </c>
      <c r="M22" s="27">
        <f>H22*50%</f>
        <v>25042500</v>
      </c>
      <c r="N22" s="27">
        <f>J22*50%</f>
        <v>473516</v>
      </c>
    </row>
    <row r="23" spans="2:14" s="16" customFormat="1" ht="30" x14ac:dyDescent="0.25">
      <c r="B23" s="35">
        <v>20</v>
      </c>
      <c r="C23" s="30">
        <v>25</v>
      </c>
      <c r="D23" s="36" t="s">
        <v>76</v>
      </c>
      <c r="E23" s="37" t="s">
        <v>77</v>
      </c>
      <c r="F23" s="30"/>
      <c r="G23" s="29">
        <v>86215000</v>
      </c>
      <c r="H23" s="33">
        <f>G23*C23%</f>
        <v>21553750</v>
      </c>
      <c r="I23" s="29">
        <v>5190605</v>
      </c>
      <c r="J23" s="29">
        <f>I23*C23%</f>
        <v>1297651.25</v>
      </c>
      <c r="K23" s="32">
        <f>H23*50%</f>
        <v>10776875</v>
      </c>
      <c r="L23" s="32">
        <f>J23*50%</f>
        <v>648825.625</v>
      </c>
      <c r="M23" s="32">
        <f>H23*50%</f>
        <v>10776875</v>
      </c>
      <c r="N23" s="32">
        <f>J23*50%</f>
        <v>648825.625</v>
      </c>
    </row>
    <row r="24" spans="2:14" ht="39" x14ac:dyDescent="0.25">
      <c r="B24" s="34">
        <v>21</v>
      </c>
      <c r="C24" s="25">
        <v>33.33</v>
      </c>
      <c r="D24" s="39" t="s">
        <v>78</v>
      </c>
      <c r="E24" s="26" t="s">
        <v>79</v>
      </c>
      <c r="F24" s="25" t="s">
        <v>80</v>
      </c>
      <c r="G24" s="29">
        <v>460467000</v>
      </c>
      <c r="H24" s="33">
        <f t="shared" ref="H24" si="4">G24*C24%</f>
        <v>153473651.09999999</v>
      </c>
      <c r="I24" s="29">
        <v>126385585</v>
      </c>
      <c r="J24" s="40">
        <f>I24*C24%</f>
        <v>42124315.480499998</v>
      </c>
      <c r="K24" s="27">
        <f>H24*50%</f>
        <v>76736825.549999997</v>
      </c>
      <c r="L24" s="27">
        <f>J24*50%</f>
        <v>21062157.740249999</v>
      </c>
      <c r="M24" s="27">
        <f>H24*50%</f>
        <v>76736825.549999997</v>
      </c>
      <c r="N24" s="27">
        <f>J24*50%</f>
        <v>21062157.740249999</v>
      </c>
    </row>
    <row r="25" spans="2:14" ht="15.75" x14ac:dyDescent="0.25">
      <c r="B25" s="34"/>
      <c r="C25" s="41"/>
      <c r="D25" s="39" t="s">
        <v>19</v>
      </c>
      <c r="E25" s="8"/>
      <c r="F25" s="25"/>
      <c r="G25" s="42">
        <f>SUM(G4:G24)</f>
        <v>11113741884</v>
      </c>
      <c r="H25" s="33">
        <f>SUM(H4:H24)</f>
        <v>4309558423.8999996</v>
      </c>
      <c r="I25" s="29">
        <f>SUM(I4:I24)</f>
        <v>1831619970</v>
      </c>
      <c r="J25" s="38">
        <f>SUM(J4:J24)</f>
        <v>588579949.07889998</v>
      </c>
      <c r="K25" s="27">
        <f>SUM(K4:K24)</f>
        <v>2154779211.9499998</v>
      </c>
      <c r="L25" s="27">
        <f>SUM(L4:L24)</f>
        <v>294289974.53944999</v>
      </c>
      <c r="M25" s="27">
        <f>SUM(M4:M24)</f>
        <v>2154779211.9499998</v>
      </c>
      <c r="N25" s="27">
        <f>SUM(N4:N24)</f>
        <v>294289974.53944999</v>
      </c>
    </row>
    <row r="26" spans="2:14" ht="15.75" x14ac:dyDescent="0.25">
      <c r="B26" s="34"/>
      <c r="C26" s="41"/>
      <c r="D26" s="39"/>
      <c r="E26" s="8"/>
      <c r="F26" s="25"/>
      <c r="G26" s="28"/>
      <c r="H26" s="33"/>
      <c r="I26" s="28"/>
      <c r="J26" s="8"/>
      <c r="K26" s="8"/>
      <c r="L26" s="8"/>
      <c r="M26" s="8"/>
      <c r="N26" s="8"/>
    </row>
    <row r="27" spans="2:14" ht="15.75" x14ac:dyDescent="0.25">
      <c r="B27" s="11"/>
      <c r="C27" s="11"/>
      <c r="D27" s="12"/>
    </row>
    <row r="28" spans="2:14" ht="15.75" x14ac:dyDescent="0.25">
      <c r="D28" s="11"/>
      <c r="K28" s="4"/>
    </row>
    <row r="29" spans="2:14" ht="15.75" x14ac:dyDescent="0.25">
      <c r="D29" s="11"/>
      <c r="F29" s="4"/>
    </row>
    <row r="30" spans="2:14" ht="15.75" x14ac:dyDescent="0.25">
      <c r="D30" s="11"/>
    </row>
    <row r="31" spans="2:14" ht="15.75" x14ac:dyDescent="0.25">
      <c r="D31" s="11"/>
    </row>
    <row r="32" spans="2:14" ht="15.75" x14ac:dyDescent="0.25">
      <c r="D32" s="11"/>
    </row>
    <row r="33" spans="4:12" ht="15.75" x14ac:dyDescent="0.25">
      <c r="D33" s="11"/>
    </row>
    <row r="34" spans="4:12" ht="15.75" x14ac:dyDescent="0.25">
      <c r="D34" s="11"/>
    </row>
    <row r="35" spans="4:12" ht="15.75" x14ac:dyDescent="0.25">
      <c r="D35" s="11"/>
    </row>
    <row r="36" spans="4:12" ht="15.75" x14ac:dyDescent="0.25">
      <c r="D36" s="11"/>
    </row>
    <row r="37" spans="4:12" ht="15.75" x14ac:dyDescent="0.25">
      <c r="D37" s="11"/>
    </row>
    <row r="38" spans="4:12" ht="15.75" x14ac:dyDescent="0.25">
      <c r="D38" s="11"/>
    </row>
    <row r="39" spans="4:12" ht="15.75" x14ac:dyDescent="0.25">
      <c r="D39" s="11"/>
    </row>
    <row r="40" spans="4:12" ht="15.75" x14ac:dyDescent="0.25">
      <c r="D40" s="11"/>
    </row>
    <row r="41" spans="4:12" ht="15.75" x14ac:dyDescent="0.25">
      <c r="D41" s="11"/>
    </row>
    <row r="42" spans="4:12" ht="15.75" x14ac:dyDescent="0.25">
      <c r="D42" s="11"/>
    </row>
    <row r="43" spans="4:12" ht="15.75" x14ac:dyDescent="0.25">
      <c r="D43" s="11"/>
    </row>
    <row r="45" spans="4:12" ht="15.75" thickBot="1" x14ac:dyDescent="0.3"/>
    <row r="46" spans="4:12" x14ac:dyDescent="0.25">
      <c r="F46" s="5" t="s">
        <v>16</v>
      </c>
      <c r="G46" s="6">
        <v>2022</v>
      </c>
      <c r="H46" s="6">
        <v>2023</v>
      </c>
      <c r="I46" s="8">
        <v>2024</v>
      </c>
      <c r="J46" s="6" t="s">
        <v>14</v>
      </c>
      <c r="K46" s="7" t="s">
        <v>15</v>
      </c>
    </row>
    <row r="47" spans="4:12" x14ac:dyDescent="0.25">
      <c r="F47" s="8" t="s">
        <v>10</v>
      </c>
      <c r="G47" s="9">
        <v>435939000</v>
      </c>
      <c r="H47" s="14">
        <v>449017000</v>
      </c>
      <c r="I47" s="9">
        <v>460467000</v>
      </c>
      <c r="J47" s="15">
        <f>I47-H47</f>
        <v>11450000</v>
      </c>
      <c r="K47" s="13">
        <f>J47/H47</f>
        <v>2.5500148101296832E-2</v>
      </c>
      <c r="L47" s="4"/>
    </row>
    <row r="48" spans="4:12" x14ac:dyDescent="0.25">
      <c r="F48" s="8" t="s">
        <v>11</v>
      </c>
      <c r="G48" s="9">
        <v>452759000</v>
      </c>
      <c r="H48" s="14">
        <v>466342000</v>
      </c>
      <c r="I48" s="9">
        <v>478234000</v>
      </c>
      <c r="J48" s="15">
        <f>I48-H48</f>
        <v>11892000</v>
      </c>
      <c r="K48" s="10">
        <f>J48/H48</f>
        <v>2.5500598273370187E-2</v>
      </c>
    </row>
    <row r="49" spans="6:12" x14ac:dyDescent="0.25">
      <c r="F49" s="8" t="s">
        <v>12</v>
      </c>
      <c r="G49" s="9">
        <v>983241000</v>
      </c>
      <c r="H49" s="14">
        <v>1012736000</v>
      </c>
      <c r="I49" s="9">
        <v>1038563000</v>
      </c>
      <c r="J49" s="15">
        <f>I49-H49</f>
        <v>25827000</v>
      </c>
      <c r="K49" s="10">
        <f>J49/H49</f>
        <v>2.550220393073812E-2</v>
      </c>
    </row>
    <row r="50" spans="6:12" x14ac:dyDescent="0.25">
      <c r="F50" s="8" t="s">
        <v>13</v>
      </c>
      <c r="G50" s="9">
        <v>48163000</v>
      </c>
      <c r="H50" s="14">
        <v>49608000</v>
      </c>
      <c r="I50" s="9">
        <f>(H50*K47)+H50</f>
        <v>50873011.34700913</v>
      </c>
      <c r="J50" s="15">
        <f>I50-H50</f>
        <v>1265011.3470091298</v>
      </c>
      <c r="K50" s="10">
        <f>J50/H50</f>
        <v>2.5500148101296763E-2</v>
      </c>
      <c r="L50" s="4"/>
    </row>
    <row r="51" spans="6:12" x14ac:dyDescent="0.25">
      <c r="F51" s="1"/>
      <c r="G51" s="3"/>
      <c r="H51" s="2"/>
      <c r="I51" s="2"/>
      <c r="J51" s="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Mery Ruth Estrada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Brunal</dc:creator>
  <cp:lastModifiedBy>Brunal Abogados</cp:lastModifiedBy>
  <dcterms:created xsi:type="dcterms:W3CDTF">2022-08-23T18:54:16Z</dcterms:created>
  <dcterms:modified xsi:type="dcterms:W3CDTF">2024-05-31T21:00:32Z</dcterms:modified>
</cp:coreProperties>
</file>