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03"/>
  <workbookPr/>
  <mc:AlternateContent xmlns:mc="http://schemas.openxmlformats.org/markup-compatibility/2006">
    <mc:Choice Requires="x15">
      <x15ac:absPath xmlns:x15ac="http://schemas.microsoft.com/office/spreadsheetml/2010/11/ac" url="C:\Users\ACERJC\Downloads\"/>
    </mc:Choice>
  </mc:AlternateContent>
  <xr:revisionPtr revIDLastSave="0" documentId="8_{D0003723-E0FD-455D-AD48-4283AE900150}" xr6:coauthVersionLast="47" xr6:coauthVersionMax="47" xr10:uidLastSave="{00000000-0000-0000-0000-000000000000}"/>
  <bookViews>
    <workbookView xWindow="0" yWindow="0" windowWidth="20490" windowHeight="6630" xr2:uid="{00000000-000D-0000-FFFF-FFFF00000000}"/>
  </bookViews>
  <sheets>
    <sheet name="LIQ." sheetId="1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15" l="1"/>
  <c r="G41" i="15"/>
  <c r="G42" i="15"/>
  <c r="G43" i="15"/>
  <c r="G44" i="15"/>
  <c r="G45" i="15"/>
  <c r="G46" i="15"/>
  <c r="G47" i="15"/>
  <c r="G48" i="15"/>
  <c r="G40" i="15"/>
  <c r="H41" i="15"/>
  <c r="F42" i="15"/>
  <c r="H42" i="15" s="1"/>
  <c r="F43" i="15"/>
  <c r="H43" i="15" s="1"/>
  <c r="F44" i="15"/>
  <c r="F45" i="15"/>
  <c r="H45" i="15" s="1"/>
  <c r="F46" i="15"/>
  <c r="H46" i="15" s="1"/>
  <c r="F47" i="15"/>
  <c r="H47" i="15" s="1"/>
  <c r="F48" i="15"/>
  <c r="F40" i="15"/>
  <c r="H40" i="15" s="1"/>
  <c r="F29" i="15"/>
  <c r="F30" i="15"/>
  <c r="F31" i="15"/>
  <c r="F32" i="15"/>
  <c r="F33" i="15"/>
  <c r="F34" i="15"/>
  <c r="G34" i="15" s="1"/>
  <c r="F35" i="15"/>
  <c r="F36" i="15"/>
  <c r="F24" i="15"/>
  <c r="G24" i="15" s="1"/>
  <c r="F23" i="15"/>
  <c r="G23" i="15" s="1"/>
  <c r="F22" i="15"/>
  <c r="G22" i="15" s="1"/>
  <c r="F21" i="15"/>
  <c r="G21" i="15" s="1"/>
  <c r="F20" i="15"/>
  <c r="G20" i="15" s="1"/>
  <c r="F19" i="15"/>
  <c r="G19" i="15" s="1"/>
  <c r="F18" i="15"/>
  <c r="G18" i="15" s="1"/>
  <c r="F17" i="15"/>
  <c r="G17" i="15" s="1"/>
  <c r="F16" i="15"/>
  <c r="G16" i="15" s="1"/>
  <c r="G30" i="15" l="1"/>
  <c r="H48" i="15"/>
  <c r="H44" i="15"/>
  <c r="H49" i="15"/>
  <c r="G35" i="15"/>
  <c r="G32" i="15"/>
  <c r="G36" i="15"/>
  <c r="G33" i="15"/>
  <c r="G29" i="15"/>
  <c r="G31" i="15"/>
  <c r="F11" i="15"/>
  <c r="G11" i="15" s="1"/>
  <c r="F10" i="15"/>
  <c r="G10" i="15" s="1"/>
  <c r="F9" i="15"/>
  <c r="G9" i="15" s="1"/>
  <c r="F8" i="15"/>
  <c r="G8" i="15" s="1"/>
  <c r="F28" i="15" l="1"/>
  <c r="F12" i="15"/>
  <c r="G12" i="15" s="1"/>
  <c r="F7" i="15"/>
  <c r="G7" i="15" s="1"/>
  <c r="F6" i="15"/>
  <c r="G6" i="15" s="1"/>
  <c r="F5" i="15"/>
  <c r="G5" i="15" s="1"/>
  <c r="F4" i="15"/>
  <c r="G4" i="15" s="1"/>
  <c r="G28" i="15" l="1"/>
  <c r="G13" i="15"/>
  <c r="G25" i="15"/>
  <c r="G37" i="15" l="1"/>
  <c r="H51" i="15" s="1"/>
</calcChain>
</file>

<file path=xl/sharedStrings.xml><?xml version="1.0" encoding="utf-8"?>
<sst xmlns="http://schemas.openxmlformats.org/spreadsheetml/2006/main" count="32" uniqueCount="16">
  <si>
    <t>LIQUIDACIÓN DE LAS PRETENSIONES DE LA DEMANDA</t>
  </si>
  <si>
    <t>DESDE</t>
  </si>
  <si>
    <t>HASTA</t>
  </si>
  <si>
    <t>SALARIO</t>
  </si>
  <si>
    <t>DÍAS</t>
  </si>
  <si>
    <t>PRIMA</t>
  </si>
  <si>
    <t>Nota 1: Para el calculo de las prestaciones sociales se tuvo en cuenta el SMMLV + AUX. T</t>
  </si>
  <si>
    <t xml:space="preserve">Nota 2: La parte actora solicita (i) Se condene a LABORATORIOS BAXTER S.A. a reintegrar a la demandante en un cargo similar o superior al ostentado (iv) Que se condene a  LABORATORIOS BAXTER S.A.  al pago de salarios, prestaciones sociales, vacaciones, indemnización por despido sin justa causa y el pago de la seguridad social </t>
  </si>
  <si>
    <t>TOTAL ADEUDADO</t>
  </si>
  <si>
    <t>Nota 3: La Póliza de Cumplimiento en favor de entidades particulares No. 660 45 994000002871 ampara el pago de salario, prestaciones sociales e indemnizaciones con vigencia entre el 25/03/2015 hasta el 31/07/2016, otorgándose tres años más con relación a la fecha de finalización del vínculo laboral por la prescripción trienal, es decir, hasta el 31/07/2019</t>
  </si>
  <si>
    <t>CESANTÍAS</t>
  </si>
  <si>
    <t xml:space="preserve">Nota 4: Si bien existe una falta de cobertura temporal de la póliza No.  660-45-994000002871, pues la demandante solicita el reintegro, y el reconocimiento y pago de las acreencias laborales dejadas de percibir a partir del 17/08/2016 (día sgte. a la fecha de terminación del contrato), lo cierto es que el contrato afianzado en la póliza mencionada tuvo una vigencia del 25/03/2015 al 31/07/2016, es decir que las acreencias reclamadas se causaron con posterioridad a la vigencia del contrato afianzado.  
No obstante, se incluye liquidación de las pretensiones objetivadas de la demanda desde el 17/08/2016 hasta la fecha, por los conceptos de salarios dejados de percibir y las prestaciones sociales para dicho periodo. </t>
  </si>
  <si>
    <t>INTERESES</t>
  </si>
  <si>
    <t>Nota 5: Sin perjuicio de la falta de cobertura temporal de la póliza, en aras de cuantificar las pretensiones de la demanda, se liquidan únicamente los conceptos que la póliza ampara (salario, prestaciones socialese indemnizaciones), excluyendo los conceptos de vacaciones y pagos al sistema integral de seguridad social.</t>
  </si>
  <si>
    <t>SALARIO DIARIO</t>
  </si>
  <si>
    <t>Total Liquidación: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</si>
</sst>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00_-;\-&quot;$&quot;\ * #,##0.00_-;_-&quot;$&quot;\ * &quot;-&quot;??_-;_-@_-"/>
    <numFmt numFmtId="165" formatCode="_-* #,##0.00_-;\-* #,##0.00_-;_-* &quot;-&quot;??_-;_-@_-"/>
    <numFmt numFmtId="166" formatCode="_-* #,##0_-;\-* #,##0_-;_-* &quot;-&quot;??_-;_-@_-"/>
    <numFmt numFmtId="167" formatCode="_-&quot;$&quot;\ * #,##0_-;\-&quot;$&quot;\ * #,##0_-;_-&quot;$&quot;\ * &quot;-&quot;??_-;_-@_-"/>
    <numFmt numFmtId="168" formatCode="_ &quot;$&quot;\ * #,##0_ ;_ &quot;$&quot;\ * \-#,##0_ ;_ &quot;$&quot;\ * &quot;-&quot;_ ;_ @_ "/>
    <numFmt numFmtId="169" formatCode="_ * #,##0_ ;_ * \-#,##0_ ;_ * &quot;-&quot;_ ;_ @_ "/>
    <numFmt numFmtId="170" formatCode="_ &quot;$&quot;\ * #,##0.00_ ;_ &quot;$&quot;\ * \-#,##0.00_ ;_ &quot;$&quot;\ * &quot;-&quot;??_ ;_ @_ "/>
  </numFmts>
  <fonts count="9">
    <font>
      <sz val="11"/>
      <color theme="1"/>
      <name val="Calibri"/>
      <family val="2"/>
      <scheme val="minor"/>
    </font>
    <font>
      <sz val="11"/>
      <color theme="1"/>
      <name val="Calibri"/>
      <scheme val="minor"/>
    </font>
    <font>
      <sz val="11"/>
      <color theme="1"/>
      <name val="Calibri"/>
      <family val="2"/>
      <scheme val="minor"/>
    </font>
    <font>
      <sz val="10"/>
      <name val="Arial"/>
      <family val="2"/>
    </font>
    <font>
      <sz val="11"/>
      <color rgb="FF000000"/>
      <name val="Calibri"/>
      <family val="2"/>
      <scheme val="minor"/>
    </font>
    <font>
      <b/>
      <sz val="11"/>
      <color theme="1"/>
      <name val="Calibri"/>
      <family val="2"/>
      <scheme val="minor"/>
    </font>
    <font>
      <b/>
      <sz val="11"/>
      <color theme="0"/>
      <name val="Calibri"/>
      <family val="2"/>
      <scheme val="minor"/>
    </font>
    <font>
      <b/>
      <u/>
      <sz val="11"/>
      <color theme="1"/>
      <name val="Calibri"/>
      <family val="2"/>
      <scheme val="minor"/>
    </font>
    <font>
      <sz val="10"/>
      <color theme="1"/>
      <name val="Arial"/>
      <family val="2"/>
    </font>
  </fonts>
  <fills count="6">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8" tint="-0.249977111117893"/>
        <bgColor indexed="64"/>
      </patternFill>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xf numFmtId="165" fontId="2" fillId="0" borderId="0" applyFont="0" applyFill="0" applyBorder="0" applyAlignment="0" applyProtection="0"/>
    <xf numFmtId="0" fontId="3" fillId="0" borderId="0"/>
    <xf numFmtId="169" fontId="3" fillId="0" borderId="0" applyFont="0" applyFill="0" applyBorder="0" applyAlignment="0" applyProtection="0"/>
    <xf numFmtId="170" fontId="3" fillId="0" borderId="0" applyFont="0" applyFill="0" applyBorder="0" applyAlignment="0" applyProtection="0"/>
    <xf numFmtId="168" fontId="3"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cellStyleXfs>
  <cellXfs count="26">
    <xf numFmtId="0" fontId="0" fillId="0" borderId="0" xfId="0"/>
    <xf numFmtId="0" fontId="5" fillId="0" borderId="1" xfId="0" applyFont="1" applyBorder="1" applyAlignment="1">
      <alignment horizontal="center"/>
    </xf>
    <xf numFmtId="166" fontId="0" fillId="0" borderId="1" xfId="1" applyNumberFormat="1" applyFont="1" applyBorder="1"/>
    <xf numFmtId="166" fontId="5" fillId="3" borderId="1" xfId="1" applyNumberFormat="1" applyFont="1" applyFill="1" applyBorder="1"/>
    <xf numFmtId="166" fontId="5" fillId="2" borderId="1" xfId="1" applyNumberFormat="1" applyFont="1" applyFill="1" applyBorder="1" applyAlignment="1">
      <alignment horizontal="center"/>
    </xf>
    <xf numFmtId="167" fontId="0" fillId="0" borderId="1" xfId="0" applyNumberFormat="1" applyBorder="1"/>
    <xf numFmtId="166" fontId="0" fillId="0" borderId="1" xfId="1" applyNumberFormat="1" applyFont="1" applyFill="1" applyBorder="1"/>
    <xf numFmtId="0" fontId="5" fillId="0" borderId="0" xfId="0" applyFont="1" applyAlignment="1">
      <alignment horizontal="center"/>
    </xf>
    <xf numFmtId="166" fontId="6" fillId="4" borderId="1" xfId="0" applyNumberFormat="1" applyFont="1" applyFill="1" applyBorder="1"/>
    <xf numFmtId="166" fontId="5" fillId="0" borderId="0" xfId="1" applyNumberFormat="1" applyFont="1" applyFill="1" applyBorder="1"/>
    <xf numFmtId="0" fontId="4" fillId="0" borderId="0" xfId="0" applyFont="1" applyAlignment="1">
      <alignment horizontal="center" vertical="center" wrapText="1"/>
    </xf>
    <xf numFmtId="14" fontId="8" fillId="0" borderId="1" xfId="0" applyNumberFormat="1" applyFont="1" applyBorder="1" applyAlignment="1">
      <alignment horizontal="center" vertical="center"/>
    </xf>
    <xf numFmtId="166" fontId="5" fillId="3" borderId="1" xfId="0" applyNumberFormat="1" applyFont="1" applyFill="1" applyBorder="1"/>
    <xf numFmtId="0" fontId="0" fillId="0" borderId="0" xfId="0" applyAlignment="1">
      <alignment wrapText="1"/>
    </xf>
    <xf numFmtId="0" fontId="0" fillId="0" borderId="0" xfId="0" applyAlignment="1">
      <alignment vertical="center" wrapText="1"/>
    </xf>
    <xf numFmtId="0" fontId="6" fillId="4" borderId="2" xfId="0" applyFont="1" applyFill="1" applyBorder="1" applyAlignment="1">
      <alignment horizontal="center"/>
    </xf>
    <xf numFmtId="0" fontId="6" fillId="4" borderId="4" xfId="0" applyFont="1" applyFill="1" applyBorder="1" applyAlignment="1">
      <alignment horizontal="center"/>
    </xf>
    <xf numFmtId="0" fontId="6" fillId="4" borderId="5"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7" fillId="3" borderId="3" xfId="0" applyFont="1" applyFill="1" applyBorder="1" applyAlignment="1">
      <alignment horizontal="center"/>
    </xf>
    <xf numFmtId="0" fontId="0" fillId="5" borderId="0" xfId="0" applyFill="1" applyAlignment="1">
      <alignment horizontal="center" vertical="center" wrapText="1"/>
    </xf>
    <xf numFmtId="0" fontId="0" fillId="5" borderId="0" xfId="0" applyFill="1" applyAlignment="1">
      <alignment horizontal="center" vertical="center"/>
    </xf>
    <xf numFmtId="14" fontId="1" fillId="0" borderId="1" xfId="0" applyNumberFormat="1" applyFont="1" applyBorder="1" applyAlignment="1">
      <alignment horizontal="center" vertical="center"/>
    </xf>
  </cellXfs>
  <cellStyles count="18">
    <cellStyle name="Millares" xfId="1" builtinId="3"/>
    <cellStyle name="Millares [0] 2" xfId="3" xr:uid="{00000000-0005-0000-0000-000001000000}"/>
    <cellStyle name="Millares 2" xfId="8" xr:uid="{00000000-0005-0000-0000-000002000000}"/>
    <cellStyle name="Millares 3" xfId="10" xr:uid="{00000000-0005-0000-0000-000003000000}"/>
    <cellStyle name="Millares 4" xfId="6" xr:uid="{00000000-0005-0000-0000-000004000000}"/>
    <cellStyle name="Millares 5" xfId="12" xr:uid="{00000000-0005-0000-0000-000005000000}"/>
    <cellStyle name="Millares 6" xfId="15" xr:uid="{00000000-0005-0000-0000-000006000000}"/>
    <cellStyle name="Millares 7" xfId="16" xr:uid="{00000000-0005-0000-0000-000007000000}"/>
    <cellStyle name="Moneda [0] 2" xfId="5" xr:uid="{00000000-0005-0000-0000-000008000000}"/>
    <cellStyle name="Moneda 2" xfId="4" xr:uid="{00000000-0005-0000-0000-000009000000}"/>
    <cellStyle name="Moneda 3" xfId="9" xr:uid="{00000000-0005-0000-0000-00000A000000}"/>
    <cellStyle name="Moneda 4" xfId="11" xr:uid="{00000000-0005-0000-0000-00000B000000}"/>
    <cellStyle name="Moneda 5" xfId="7" xr:uid="{00000000-0005-0000-0000-00000C000000}"/>
    <cellStyle name="Moneda 6" xfId="13" xr:uid="{00000000-0005-0000-0000-00000D000000}"/>
    <cellStyle name="Moneda 7" xfId="14" xr:uid="{00000000-0005-0000-0000-00000E000000}"/>
    <cellStyle name="Moneda 8" xfId="17" xr:uid="{00000000-0005-0000-0000-00000F000000}"/>
    <cellStyle name="Normal" xfId="0" builtinId="0"/>
    <cellStyle name="Normal 2" xfId="2"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Q51"/>
  <sheetViews>
    <sheetView tabSelected="1" topLeftCell="C14" workbookViewId="0">
      <selection activeCell="H23" sqref="H23"/>
    </sheetView>
  </sheetViews>
  <sheetFormatPr defaultColWidth="11.42578125" defaultRowHeight="15"/>
  <cols>
    <col min="1" max="1" width="10.28515625" customWidth="1"/>
    <col min="2" max="2" width="6.7109375" customWidth="1"/>
    <col min="4" max="4" width="15" customWidth="1"/>
    <col min="5" max="5" width="22.5703125" customWidth="1"/>
    <col min="6" max="6" width="18.85546875" customWidth="1"/>
    <col min="7" max="7" width="20.140625" customWidth="1"/>
    <col min="8" max="8" width="16.5703125" customWidth="1"/>
  </cols>
  <sheetData>
    <row r="1" spans="3:17">
      <c r="C1" s="22" t="s">
        <v>0</v>
      </c>
      <c r="D1" s="22"/>
      <c r="E1" s="22"/>
      <c r="F1" s="22"/>
      <c r="G1" s="22"/>
    </row>
    <row r="2" spans="3:17">
      <c r="M2" s="10"/>
    </row>
    <row r="3" spans="3:17" ht="15" customHeight="1">
      <c r="C3" s="1" t="s">
        <v>1</v>
      </c>
      <c r="D3" s="1" t="s">
        <v>2</v>
      </c>
      <c r="E3" s="1" t="s">
        <v>3</v>
      </c>
      <c r="F3" s="1" t="s">
        <v>4</v>
      </c>
      <c r="G3" s="4" t="s">
        <v>5</v>
      </c>
      <c r="I3" s="23" t="s">
        <v>6</v>
      </c>
      <c r="J3" s="23"/>
      <c r="K3" s="23"/>
      <c r="L3" s="23"/>
    </row>
    <row r="4" spans="3:17">
      <c r="C4" s="11">
        <v>42599</v>
      </c>
      <c r="D4" s="11">
        <v>42735</v>
      </c>
      <c r="E4" s="5">
        <v>767155</v>
      </c>
      <c r="F4" s="2">
        <f t="shared" ref="F4:F12" si="0">DAYS360(C4,D4)</f>
        <v>134</v>
      </c>
      <c r="G4" s="6">
        <f t="shared" ref="G4:G12" si="1">(E4*F4)/360</f>
        <v>285552.13888888888</v>
      </c>
      <c r="I4" s="23"/>
      <c r="J4" s="23"/>
      <c r="K4" s="23"/>
      <c r="L4" s="23"/>
    </row>
    <row r="5" spans="3:17">
      <c r="C5" s="11">
        <v>42736</v>
      </c>
      <c r="D5" s="11">
        <v>43100</v>
      </c>
      <c r="E5" s="5">
        <v>820857</v>
      </c>
      <c r="F5" s="2">
        <f t="shared" si="0"/>
        <v>360</v>
      </c>
      <c r="G5" s="6">
        <f t="shared" si="1"/>
        <v>820857</v>
      </c>
      <c r="I5" s="23"/>
      <c r="J5" s="23"/>
      <c r="K5" s="23"/>
      <c r="L5" s="23"/>
    </row>
    <row r="6" spans="3:17">
      <c r="C6" s="11">
        <v>43101</v>
      </c>
      <c r="D6" s="11">
        <v>43465</v>
      </c>
      <c r="E6" s="5">
        <v>869453</v>
      </c>
      <c r="F6" s="2">
        <f t="shared" si="0"/>
        <v>360</v>
      </c>
      <c r="G6" s="6">
        <f t="shared" si="1"/>
        <v>869453</v>
      </c>
      <c r="I6" s="23"/>
      <c r="J6" s="23"/>
      <c r="K6" s="23"/>
      <c r="L6" s="23"/>
    </row>
    <row r="7" spans="3:17">
      <c r="C7" s="11">
        <v>43466</v>
      </c>
      <c r="D7" s="11">
        <v>43830</v>
      </c>
      <c r="E7" s="5">
        <v>925148</v>
      </c>
      <c r="F7" s="2">
        <f t="shared" si="0"/>
        <v>360</v>
      </c>
      <c r="G7" s="6">
        <f t="shared" si="1"/>
        <v>925148</v>
      </c>
      <c r="I7" s="23"/>
      <c r="J7" s="23"/>
      <c r="K7" s="23"/>
      <c r="L7" s="23"/>
    </row>
    <row r="8" spans="3:17" ht="15" customHeight="1">
      <c r="C8" s="11">
        <v>43831</v>
      </c>
      <c r="D8" s="11">
        <v>44196</v>
      </c>
      <c r="E8" s="5">
        <v>980657</v>
      </c>
      <c r="F8" s="2">
        <f t="shared" si="0"/>
        <v>360</v>
      </c>
      <c r="G8" s="6">
        <f t="shared" si="1"/>
        <v>980657</v>
      </c>
      <c r="I8" s="14"/>
      <c r="J8" s="14"/>
      <c r="K8" s="14"/>
      <c r="L8" s="14"/>
      <c r="M8" s="14"/>
      <c r="N8" s="14"/>
      <c r="O8" s="14"/>
      <c r="P8" s="13"/>
      <c r="Q8" s="13"/>
    </row>
    <row r="9" spans="3:17" ht="15" customHeight="1">
      <c r="C9" s="11">
        <v>44197</v>
      </c>
      <c r="D9" s="11">
        <v>44561</v>
      </c>
      <c r="E9" s="5">
        <v>1014980</v>
      </c>
      <c r="F9" s="2">
        <f t="shared" si="0"/>
        <v>360</v>
      </c>
      <c r="G9" s="6">
        <f t="shared" si="1"/>
        <v>1014980</v>
      </c>
      <c r="I9" s="23" t="s">
        <v>7</v>
      </c>
      <c r="J9" s="23"/>
      <c r="K9" s="23"/>
      <c r="L9" s="23"/>
      <c r="M9" s="23"/>
      <c r="N9" s="23"/>
      <c r="O9" s="23"/>
      <c r="P9" s="13"/>
      <c r="Q9" s="13"/>
    </row>
    <row r="10" spans="3:17">
      <c r="C10" s="11">
        <v>44562</v>
      </c>
      <c r="D10" s="11">
        <v>44926</v>
      </c>
      <c r="E10" s="5">
        <v>1117172</v>
      </c>
      <c r="F10" s="2">
        <f t="shared" si="0"/>
        <v>360</v>
      </c>
      <c r="G10" s="6">
        <f t="shared" si="1"/>
        <v>1117172</v>
      </c>
      <c r="I10" s="23"/>
      <c r="J10" s="23"/>
      <c r="K10" s="23"/>
      <c r="L10" s="23"/>
      <c r="M10" s="23"/>
      <c r="N10" s="23"/>
      <c r="O10" s="23"/>
      <c r="P10" s="13"/>
      <c r="Q10" s="13"/>
    </row>
    <row r="11" spans="3:17">
      <c r="C11" s="11">
        <v>44927</v>
      </c>
      <c r="D11" s="11">
        <v>45291</v>
      </c>
      <c r="E11" s="5">
        <v>1300606</v>
      </c>
      <c r="F11" s="2">
        <f t="shared" si="0"/>
        <v>360</v>
      </c>
      <c r="G11" s="6">
        <f t="shared" si="1"/>
        <v>1300606</v>
      </c>
      <c r="I11" s="23"/>
      <c r="J11" s="23"/>
      <c r="K11" s="23"/>
      <c r="L11" s="23"/>
      <c r="M11" s="23"/>
      <c r="N11" s="23"/>
      <c r="O11" s="23"/>
      <c r="P11" s="13"/>
      <c r="Q11" s="13"/>
    </row>
    <row r="12" spans="3:17">
      <c r="C12" s="11">
        <v>45292</v>
      </c>
      <c r="D12" s="11">
        <v>45385</v>
      </c>
      <c r="E12" s="5">
        <v>1462000</v>
      </c>
      <c r="F12" s="2">
        <f t="shared" si="0"/>
        <v>92</v>
      </c>
      <c r="G12" s="6">
        <f t="shared" si="1"/>
        <v>373622.22222222225</v>
      </c>
      <c r="I12" s="23"/>
      <c r="J12" s="23"/>
      <c r="K12" s="23"/>
      <c r="L12" s="23"/>
      <c r="M12" s="23"/>
      <c r="N12" s="23"/>
      <c r="O12" s="23"/>
      <c r="P12" s="13"/>
      <c r="Q12" s="13"/>
    </row>
    <row r="13" spans="3:17" ht="15" customHeight="1">
      <c r="C13" s="18" t="s">
        <v>8</v>
      </c>
      <c r="D13" s="18"/>
      <c r="E13" s="18"/>
      <c r="F13" s="18"/>
      <c r="G13" s="3">
        <f>SUM(G4:G12)</f>
        <v>7688047.361111111</v>
      </c>
      <c r="P13" s="13"/>
      <c r="Q13" s="13"/>
    </row>
    <row r="14" spans="3:17">
      <c r="I14" s="23" t="s">
        <v>9</v>
      </c>
      <c r="J14" s="23"/>
      <c r="K14" s="23"/>
      <c r="L14" s="23"/>
      <c r="M14" s="23"/>
      <c r="N14" s="23"/>
      <c r="O14" s="23"/>
      <c r="P14" s="13"/>
      <c r="Q14" s="13"/>
    </row>
    <row r="15" spans="3:17" ht="15" customHeight="1">
      <c r="C15" s="1" t="s">
        <v>1</v>
      </c>
      <c r="D15" s="1" t="s">
        <v>2</v>
      </c>
      <c r="E15" s="1" t="s">
        <v>3</v>
      </c>
      <c r="F15" s="1" t="s">
        <v>4</v>
      </c>
      <c r="G15" s="4" t="s">
        <v>10</v>
      </c>
      <c r="I15" s="23"/>
      <c r="J15" s="23"/>
      <c r="K15" s="23"/>
      <c r="L15" s="23"/>
      <c r="M15" s="23"/>
      <c r="N15" s="23"/>
      <c r="O15" s="23"/>
      <c r="P15" s="13"/>
      <c r="Q15" s="13"/>
    </row>
    <row r="16" spans="3:17">
      <c r="C16" s="11">
        <v>42599</v>
      </c>
      <c r="D16" s="11">
        <v>42735</v>
      </c>
      <c r="E16" s="5">
        <v>767155</v>
      </c>
      <c r="F16" s="2">
        <f t="shared" ref="F16:F24" si="2">DAYS360(C16,D16)</f>
        <v>134</v>
      </c>
      <c r="G16" s="6">
        <f t="shared" ref="G16:G24" si="3">(E16*F16)/360</f>
        <v>285552.13888888888</v>
      </c>
      <c r="I16" s="23"/>
      <c r="J16" s="23"/>
      <c r="K16" s="23"/>
      <c r="L16" s="23"/>
      <c r="M16" s="23"/>
      <c r="N16" s="23"/>
      <c r="O16" s="23"/>
    </row>
    <row r="17" spans="3:15">
      <c r="C17" s="11">
        <v>42736</v>
      </c>
      <c r="D17" s="11">
        <v>43100</v>
      </c>
      <c r="E17" s="5">
        <v>820857</v>
      </c>
      <c r="F17" s="2">
        <f t="shared" si="2"/>
        <v>360</v>
      </c>
      <c r="G17" s="6">
        <f t="shared" si="3"/>
        <v>820857</v>
      </c>
      <c r="I17" s="23"/>
      <c r="J17" s="23"/>
      <c r="K17" s="23"/>
      <c r="L17" s="23"/>
      <c r="M17" s="23"/>
      <c r="N17" s="23"/>
      <c r="O17" s="23"/>
    </row>
    <row r="18" spans="3:15">
      <c r="C18" s="11">
        <v>43101</v>
      </c>
      <c r="D18" s="11">
        <v>43465</v>
      </c>
      <c r="E18" s="5">
        <v>869453</v>
      </c>
      <c r="F18" s="2">
        <f t="shared" si="2"/>
        <v>360</v>
      </c>
      <c r="G18" s="6">
        <f t="shared" si="3"/>
        <v>869453</v>
      </c>
      <c r="I18" s="23"/>
      <c r="J18" s="23"/>
      <c r="K18" s="23"/>
      <c r="L18" s="23"/>
      <c r="M18" s="23"/>
      <c r="N18" s="23"/>
      <c r="O18" s="23"/>
    </row>
    <row r="19" spans="3:15" ht="15" customHeight="1">
      <c r="C19" s="11">
        <v>43466</v>
      </c>
      <c r="D19" s="11">
        <v>43830</v>
      </c>
      <c r="E19" s="5">
        <v>925148</v>
      </c>
      <c r="F19" s="2">
        <f t="shared" si="2"/>
        <v>360</v>
      </c>
      <c r="G19" s="6">
        <f t="shared" si="3"/>
        <v>925148</v>
      </c>
    </row>
    <row r="20" spans="3:15">
      <c r="C20" s="11">
        <v>43831</v>
      </c>
      <c r="D20" s="11">
        <v>44196</v>
      </c>
      <c r="E20" s="5">
        <v>980657</v>
      </c>
      <c r="F20" s="2">
        <f t="shared" si="2"/>
        <v>360</v>
      </c>
      <c r="G20" s="6">
        <f t="shared" si="3"/>
        <v>980657</v>
      </c>
      <c r="I20" s="23" t="s">
        <v>11</v>
      </c>
      <c r="J20" s="24"/>
      <c r="K20" s="24"/>
      <c r="L20" s="24"/>
      <c r="M20" s="24"/>
      <c r="N20" s="24"/>
      <c r="O20" s="24"/>
    </row>
    <row r="21" spans="3:15">
      <c r="C21" s="11">
        <v>44197</v>
      </c>
      <c r="D21" s="11">
        <v>44561</v>
      </c>
      <c r="E21" s="5">
        <v>1014980</v>
      </c>
      <c r="F21" s="2">
        <f t="shared" si="2"/>
        <v>360</v>
      </c>
      <c r="G21" s="6">
        <f t="shared" si="3"/>
        <v>1014980</v>
      </c>
      <c r="I21" s="24"/>
      <c r="J21" s="24"/>
      <c r="K21" s="24"/>
      <c r="L21" s="24"/>
      <c r="M21" s="24"/>
      <c r="N21" s="24"/>
      <c r="O21" s="24"/>
    </row>
    <row r="22" spans="3:15">
      <c r="C22" s="11">
        <v>44562</v>
      </c>
      <c r="D22" s="11">
        <v>44926</v>
      </c>
      <c r="E22" s="5">
        <v>1117172</v>
      </c>
      <c r="F22" s="2">
        <f t="shared" si="2"/>
        <v>360</v>
      </c>
      <c r="G22" s="6">
        <f t="shared" si="3"/>
        <v>1117172</v>
      </c>
      <c r="I22" s="24"/>
      <c r="J22" s="24"/>
      <c r="K22" s="24"/>
      <c r="L22" s="24"/>
      <c r="M22" s="24"/>
      <c r="N22" s="24"/>
      <c r="O22" s="24"/>
    </row>
    <row r="23" spans="3:15">
      <c r="C23" s="11">
        <v>44927</v>
      </c>
      <c r="D23" s="11">
        <v>45291</v>
      </c>
      <c r="E23" s="5">
        <v>1300606</v>
      </c>
      <c r="F23" s="2">
        <f t="shared" si="2"/>
        <v>360</v>
      </c>
      <c r="G23" s="6">
        <f t="shared" si="3"/>
        <v>1300606</v>
      </c>
      <c r="I23" s="24"/>
      <c r="J23" s="24"/>
      <c r="K23" s="24"/>
      <c r="L23" s="24"/>
      <c r="M23" s="24"/>
      <c r="N23" s="24"/>
      <c r="O23" s="24"/>
    </row>
    <row r="24" spans="3:15">
      <c r="C24" s="11">
        <v>45292</v>
      </c>
      <c r="D24" s="11">
        <v>45385</v>
      </c>
      <c r="E24" s="5">
        <v>1462000</v>
      </c>
      <c r="F24" s="2">
        <f t="shared" si="2"/>
        <v>92</v>
      </c>
      <c r="G24" s="6">
        <f t="shared" si="3"/>
        <v>373622.22222222225</v>
      </c>
      <c r="I24" s="24"/>
      <c r="J24" s="24"/>
      <c r="K24" s="24"/>
      <c r="L24" s="24"/>
      <c r="M24" s="24"/>
      <c r="N24" s="24"/>
      <c r="O24" s="24"/>
    </row>
    <row r="25" spans="3:15">
      <c r="C25" s="18" t="s">
        <v>8</v>
      </c>
      <c r="D25" s="18"/>
      <c r="E25" s="18"/>
      <c r="F25" s="18"/>
      <c r="G25" s="3">
        <f>SUM(G16:G24)</f>
        <v>7688047.361111111</v>
      </c>
      <c r="I25" s="24"/>
      <c r="J25" s="24"/>
      <c r="K25" s="24"/>
      <c r="L25" s="24"/>
      <c r="M25" s="24"/>
      <c r="N25" s="24"/>
      <c r="O25" s="24"/>
    </row>
    <row r="26" spans="3:15">
      <c r="C26" s="7"/>
      <c r="D26" s="7"/>
      <c r="E26" s="7"/>
      <c r="F26" s="7"/>
      <c r="G26" s="9"/>
      <c r="I26" s="24"/>
      <c r="J26" s="24"/>
      <c r="K26" s="24"/>
      <c r="L26" s="24"/>
      <c r="M26" s="24"/>
      <c r="N26" s="24"/>
      <c r="O26" s="24"/>
    </row>
    <row r="27" spans="3:15">
      <c r="C27" s="1" t="s">
        <v>1</v>
      </c>
      <c r="D27" s="1" t="s">
        <v>2</v>
      </c>
      <c r="E27" s="1" t="s">
        <v>10</v>
      </c>
      <c r="F27" s="1" t="s">
        <v>4</v>
      </c>
      <c r="G27" s="4" t="s">
        <v>12</v>
      </c>
      <c r="I27" s="24"/>
      <c r="J27" s="24"/>
      <c r="K27" s="24"/>
      <c r="L27" s="24"/>
      <c r="M27" s="24"/>
      <c r="N27" s="24"/>
      <c r="O27" s="24"/>
    </row>
    <row r="28" spans="3:15">
      <c r="C28" s="11">
        <v>42599</v>
      </c>
      <c r="D28" s="11">
        <v>42735</v>
      </c>
      <c r="E28" s="6">
        <v>541270.47222222225</v>
      </c>
      <c r="F28" s="2">
        <f t="shared" ref="F28:F36" si="4">DAYS360(C28,D28)</f>
        <v>134</v>
      </c>
      <c r="G28" s="2">
        <f t="shared" ref="G28:G36" si="5">(E28*F28*0.12)/360</f>
        <v>24176.747759259259</v>
      </c>
      <c r="I28" s="24"/>
      <c r="J28" s="24"/>
      <c r="K28" s="24"/>
      <c r="L28" s="24"/>
      <c r="M28" s="24"/>
      <c r="N28" s="24"/>
      <c r="O28" s="24"/>
    </row>
    <row r="29" spans="3:15" ht="15" customHeight="1">
      <c r="C29" s="11">
        <v>42736</v>
      </c>
      <c r="D29" s="11">
        <v>43100</v>
      </c>
      <c r="E29" s="6">
        <v>820857</v>
      </c>
      <c r="F29" s="2">
        <f t="shared" si="4"/>
        <v>360</v>
      </c>
      <c r="G29" s="2">
        <f t="shared" si="5"/>
        <v>98502.84</v>
      </c>
      <c r="I29" s="24"/>
      <c r="J29" s="24"/>
      <c r="K29" s="24"/>
      <c r="L29" s="24"/>
      <c r="M29" s="24"/>
      <c r="N29" s="24"/>
      <c r="O29" s="24"/>
    </row>
    <row r="30" spans="3:15">
      <c r="C30" s="11">
        <v>43101</v>
      </c>
      <c r="D30" s="11">
        <v>43465</v>
      </c>
      <c r="E30" s="6">
        <v>869453</v>
      </c>
      <c r="F30" s="2">
        <f t="shared" si="4"/>
        <v>360</v>
      </c>
      <c r="G30" s="2">
        <f t="shared" si="5"/>
        <v>104334.36</v>
      </c>
      <c r="I30" s="24"/>
      <c r="J30" s="24"/>
      <c r="K30" s="24"/>
      <c r="L30" s="24"/>
      <c r="M30" s="24"/>
      <c r="N30" s="24"/>
      <c r="O30" s="24"/>
    </row>
    <row r="31" spans="3:15">
      <c r="C31" s="11">
        <v>43466</v>
      </c>
      <c r="D31" s="11">
        <v>43830</v>
      </c>
      <c r="E31" s="6">
        <v>925148</v>
      </c>
      <c r="F31" s="2">
        <f t="shared" si="4"/>
        <v>360</v>
      </c>
      <c r="G31" s="2">
        <f t="shared" si="5"/>
        <v>111017.76000000001</v>
      </c>
      <c r="I31" s="24"/>
      <c r="J31" s="24"/>
      <c r="K31" s="24"/>
      <c r="L31" s="24"/>
      <c r="M31" s="24"/>
      <c r="N31" s="24"/>
      <c r="O31" s="24"/>
    </row>
    <row r="32" spans="3:15">
      <c r="C32" s="11">
        <v>43831</v>
      </c>
      <c r="D32" s="11">
        <v>44196</v>
      </c>
      <c r="E32" s="6">
        <v>980657</v>
      </c>
      <c r="F32" s="2">
        <f t="shared" si="4"/>
        <v>360</v>
      </c>
      <c r="G32" s="2">
        <f t="shared" si="5"/>
        <v>117678.84</v>
      </c>
    </row>
    <row r="33" spans="3:15" ht="15" customHeight="1">
      <c r="C33" s="11">
        <v>44197</v>
      </c>
      <c r="D33" s="11">
        <v>44561</v>
      </c>
      <c r="E33" s="6">
        <v>1014980</v>
      </c>
      <c r="F33" s="2">
        <f t="shared" si="4"/>
        <v>360</v>
      </c>
      <c r="G33" s="2">
        <f t="shared" si="5"/>
        <v>121797.6</v>
      </c>
      <c r="J33" s="23" t="s">
        <v>13</v>
      </c>
      <c r="K33" s="23"/>
      <c r="L33" s="23"/>
      <c r="M33" s="23"/>
      <c r="N33" s="23"/>
      <c r="O33" s="23"/>
    </row>
    <row r="34" spans="3:15">
      <c r="C34" s="11">
        <v>44562</v>
      </c>
      <c r="D34" s="11">
        <v>44926</v>
      </c>
      <c r="E34" s="6">
        <v>1117172</v>
      </c>
      <c r="F34" s="2">
        <f t="shared" si="4"/>
        <v>360</v>
      </c>
      <c r="G34" s="2">
        <f t="shared" si="5"/>
        <v>134060.63999999998</v>
      </c>
      <c r="J34" s="23"/>
      <c r="K34" s="23"/>
      <c r="L34" s="23"/>
      <c r="M34" s="23"/>
      <c r="N34" s="23"/>
      <c r="O34" s="23"/>
    </row>
    <row r="35" spans="3:15">
      <c r="C35" s="11">
        <v>44927</v>
      </c>
      <c r="D35" s="11">
        <v>45291</v>
      </c>
      <c r="E35" s="6">
        <v>1300606</v>
      </c>
      <c r="F35" s="2">
        <f t="shared" si="4"/>
        <v>360</v>
      </c>
      <c r="G35" s="2">
        <f t="shared" si="5"/>
        <v>156072.72</v>
      </c>
      <c r="J35" s="23"/>
      <c r="K35" s="23"/>
      <c r="L35" s="23"/>
      <c r="M35" s="23"/>
      <c r="N35" s="23"/>
      <c r="O35" s="23"/>
    </row>
    <row r="36" spans="3:15">
      <c r="C36" s="11">
        <v>45292</v>
      </c>
      <c r="D36" s="11">
        <v>45385</v>
      </c>
      <c r="E36" s="6">
        <v>373622.22222222225</v>
      </c>
      <c r="F36" s="2">
        <f t="shared" si="4"/>
        <v>92</v>
      </c>
      <c r="G36" s="2">
        <f t="shared" si="5"/>
        <v>11457.748148148148</v>
      </c>
      <c r="J36" s="23"/>
      <c r="K36" s="23"/>
      <c r="L36" s="23"/>
      <c r="M36" s="23"/>
      <c r="N36" s="23"/>
      <c r="O36" s="23"/>
    </row>
    <row r="37" spans="3:15">
      <c r="C37" s="18" t="s">
        <v>8</v>
      </c>
      <c r="D37" s="18"/>
      <c r="E37" s="18"/>
      <c r="F37" s="18"/>
      <c r="G37" s="12">
        <f>SUM(G28:G36)</f>
        <v>879099.25590740738</v>
      </c>
      <c r="H37" s="9"/>
      <c r="J37" s="23"/>
      <c r="K37" s="23"/>
      <c r="L37" s="23"/>
      <c r="M37" s="23"/>
      <c r="N37" s="23"/>
      <c r="O37" s="23"/>
    </row>
    <row r="38" spans="3:15">
      <c r="J38" s="23"/>
      <c r="K38" s="23"/>
      <c r="L38" s="23"/>
      <c r="M38" s="23"/>
      <c r="N38" s="23"/>
      <c r="O38" s="23"/>
    </row>
    <row r="39" spans="3:15">
      <c r="C39" s="1" t="s">
        <v>1</v>
      </c>
      <c r="D39" s="1" t="s">
        <v>2</v>
      </c>
      <c r="E39" s="1" t="s">
        <v>3</v>
      </c>
      <c r="F39" s="1" t="s">
        <v>14</v>
      </c>
      <c r="G39" s="1" t="s">
        <v>4</v>
      </c>
      <c r="H39" s="4" t="s">
        <v>3</v>
      </c>
    </row>
    <row r="40" spans="3:15">
      <c r="C40" s="25">
        <v>42599</v>
      </c>
      <c r="D40" s="25">
        <v>42735</v>
      </c>
      <c r="E40" s="5">
        <v>689455</v>
      </c>
      <c r="F40" s="2">
        <f>E40/30</f>
        <v>22981.833333333332</v>
      </c>
      <c r="G40" s="2">
        <f>DAYS360(C40,D40)</f>
        <v>134</v>
      </c>
      <c r="H40" s="6">
        <f>F40*G40</f>
        <v>3079565.6666666665</v>
      </c>
    </row>
    <row r="41" spans="3:15">
      <c r="C41" s="25">
        <v>42736</v>
      </c>
      <c r="D41" s="25">
        <v>43100</v>
      </c>
      <c r="E41" s="5">
        <v>737717</v>
      </c>
      <c r="F41" s="2">
        <f>E41/30</f>
        <v>24590.566666666666</v>
      </c>
      <c r="G41" s="2">
        <f t="shared" ref="G41:G48" si="6">DAYS360(C41,D41)</f>
        <v>360</v>
      </c>
      <c r="H41" s="6">
        <f t="shared" ref="H41:H48" si="7">F41*G41</f>
        <v>8852604</v>
      </c>
    </row>
    <row r="42" spans="3:15">
      <c r="C42" s="25">
        <v>43101</v>
      </c>
      <c r="D42" s="25">
        <v>43465</v>
      </c>
      <c r="E42" s="5">
        <v>781242</v>
      </c>
      <c r="F42" s="2">
        <f t="shared" ref="F42:F48" si="8">E42/30</f>
        <v>26041.4</v>
      </c>
      <c r="G42" s="2">
        <f t="shared" si="6"/>
        <v>360</v>
      </c>
      <c r="H42" s="6">
        <f t="shared" si="7"/>
        <v>9374904</v>
      </c>
    </row>
    <row r="43" spans="3:15">
      <c r="C43" s="25">
        <v>43466</v>
      </c>
      <c r="D43" s="25">
        <v>43830</v>
      </c>
      <c r="E43" s="5">
        <v>828116</v>
      </c>
      <c r="F43" s="2">
        <f t="shared" si="8"/>
        <v>27603.866666666665</v>
      </c>
      <c r="G43" s="2">
        <f t="shared" si="6"/>
        <v>360</v>
      </c>
      <c r="H43" s="6">
        <f t="shared" si="7"/>
        <v>9937392</v>
      </c>
    </row>
    <row r="44" spans="3:15">
      <c r="C44" s="25">
        <v>43831</v>
      </c>
      <c r="D44" s="25">
        <v>44196</v>
      </c>
      <c r="E44" s="5">
        <v>877803</v>
      </c>
      <c r="F44" s="2">
        <f t="shared" si="8"/>
        <v>29260.1</v>
      </c>
      <c r="G44" s="2">
        <f t="shared" si="6"/>
        <v>360</v>
      </c>
      <c r="H44" s="6">
        <f t="shared" si="7"/>
        <v>10533636</v>
      </c>
    </row>
    <row r="45" spans="3:15">
      <c r="C45" s="25">
        <v>44197</v>
      </c>
      <c r="D45" s="25">
        <v>44561</v>
      </c>
      <c r="E45" s="5">
        <v>908526</v>
      </c>
      <c r="F45" s="2">
        <f t="shared" si="8"/>
        <v>30284.2</v>
      </c>
      <c r="G45" s="2">
        <f t="shared" si="6"/>
        <v>360</v>
      </c>
      <c r="H45" s="6">
        <f t="shared" si="7"/>
        <v>10902312</v>
      </c>
    </row>
    <row r="46" spans="3:15">
      <c r="C46" s="25">
        <v>44562</v>
      </c>
      <c r="D46" s="25">
        <v>44926</v>
      </c>
      <c r="E46" s="5">
        <v>1000000</v>
      </c>
      <c r="F46" s="2">
        <f t="shared" si="8"/>
        <v>33333.333333333336</v>
      </c>
      <c r="G46" s="2">
        <f t="shared" si="6"/>
        <v>360</v>
      </c>
      <c r="H46" s="6">
        <f t="shared" si="7"/>
        <v>12000000</v>
      </c>
    </row>
    <row r="47" spans="3:15">
      <c r="C47" s="25">
        <v>44927</v>
      </c>
      <c r="D47" s="25">
        <v>45291</v>
      </c>
      <c r="E47" s="5">
        <v>1160000</v>
      </c>
      <c r="F47" s="2">
        <f t="shared" si="8"/>
        <v>38666.666666666664</v>
      </c>
      <c r="G47" s="2">
        <f t="shared" si="6"/>
        <v>360</v>
      </c>
      <c r="H47" s="6">
        <f t="shared" si="7"/>
        <v>13920000</v>
      </c>
    </row>
    <row r="48" spans="3:15">
      <c r="C48" s="25">
        <v>45292</v>
      </c>
      <c r="D48" s="25">
        <v>45385</v>
      </c>
      <c r="E48" s="5">
        <v>1300000</v>
      </c>
      <c r="F48" s="2">
        <f t="shared" si="8"/>
        <v>43333.333333333336</v>
      </c>
      <c r="G48" s="2">
        <f t="shared" si="6"/>
        <v>92</v>
      </c>
      <c r="H48" s="6">
        <f t="shared" si="7"/>
        <v>3986666.666666667</v>
      </c>
    </row>
    <row r="49" spans="3:8">
      <c r="C49" s="19" t="s">
        <v>8</v>
      </c>
      <c r="D49" s="20"/>
      <c r="E49" s="20"/>
      <c r="F49" s="20"/>
      <c r="G49" s="21"/>
      <c r="H49" s="3">
        <f>SUM(H40:H48)</f>
        <v>82587080.333333328</v>
      </c>
    </row>
    <row r="50" spans="3:8">
      <c r="D50" s="7"/>
      <c r="E50" s="7"/>
      <c r="F50" s="7"/>
      <c r="G50" s="7"/>
    </row>
    <row r="51" spans="3:8">
      <c r="D51" s="15" t="s">
        <v>15</v>
      </c>
      <c r="E51" s="16"/>
      <c r="F51" s="16"/>
      <c r="G51" s="17"/>
      <c r="H51" s="8">
        <f>G13+G25+G37+H49</f>
        <v>98842274.311462954</v>
      </c>
    </row>
  </sheetData>
  <mergeCells count="11">
    <mergeCell ref="I14:O18"/>
    <mergeCell ref="I20:O31"/>
    <mergeCell ref="I3:L7"/>
    <mergeCell ref="I9:O12"/>
    <mergeCell ref="J33:O38"/>
    <mergeCell ref="D51:G51"/>
    <mergeCell ref="C25:F25"/>
    <mergeCell ref="C37:F37"/>
    <mergeCell ref="C49:G49"/>
    <mergeCell ref="C1:G1"/>
    <mergeCell ref="C13:F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Rama Judicial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Sebastian Suarez Ossa</dc:creator>
  <cp:keywords/>
  <dc:description/>
  <cp:lastModifiedBy/>
  <cp:revision/>
  <dcterms:created xsi:type="dcterms:W3CDTF">2023-05-23T18:21:31Z</dcterms:created>
  <dcterms:modified xsi:type="dcterms:W3CDTF">2024-04-04T20:33:15Z</dcterms:modified>
  <cp:category/>
  <cp:contentStatus/>
</cp:coreProperties>
</file>