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GHA\OTRAS TAREAS\RAD. 2017-00013 - MARILEN MUÑOZ\"/>
    </mc:Choice>
  </mc:AlternateContent>
  <xr:revisionPtr revIDLastSave="0" documentId="8_{6C72A95F-2134-4E83-B42B-11CB022F6AA4}" xr6:coauthVersionLast="47" xr6:coauthVersionMax="47" xr10:uidLastSave="{00000000-0000-0000-0000-000000000000}"/>
  <bookViews>
    <workbookView xWindow="-110" yWindow="-110" windowWidth="19420" windowHeight="10300" xr2:uid="{3E084A07-D672-42A0-8F18-C5917B77EC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S14" i="1"/>
  <c r="R14" i="1"/>
  <c r="R13" i="1"/>
  <c r="S13" i="1"/>
  <c r="O14" i="1"/>
  <c r="N14" i="1"/>
  <c r="K14" i="1"/>
  <c r="J14" i="1"/>
  <c r="G14" i="1"/>
  <c r="F14" i="1"/>
  <c r="C14" i="1"/>
  <c r="B14" i="1"/>
  <c r="S11" i="1"/>
  <c r="S12" i="1"/>
  <c r="S10" i="1"/>
  <c r="O11" i="1"/>
  <c r="O12" i="1"/>
  <c r="O13" i="1"/>
  <c r="O10" i="1"/>
  <c r="K11" i="1"/>
  <c r="K12" i="1"/>
  <c r="K13" i="1"/>
  <c r="K10" i="1"/>
  <c r="G11" i="1"/>
  <c r="G12" i="1"/>
  <c r="G13" i="1"/>
  <c r="G10" i="1"/>
  <c r="C11" i="1"/>
  <c r="C12" i="1"/>
  <c r="C13" i="1"/>
  <c r="C10" i="1"/>
  <c r="N13" i="1"/>
  <c r="J13" i="1"/>
  <c r="F13" i="1"/>
  <c r="B13" i="1"/>
  <c r="R9" i="1"/>
  <c r="S4" i="1"/>
  <c r="N9" i="1"/>
  <c r="O4" i="1"/>
  <c r="J9" i="1"/>
  <c r="K4" i="1"/>
  <c r="F9" i="1"/>
  <c r="G4" i="1"/>
  <c r="B10" i="1"/>
  <c r="B9" i="1"/>
  <c r="C4" i="1"/>
  <c r="R12" i="1" l="1"/>
  <c r="R10" i="1"/>
  <c r="R11" i="1" s="1"/>
  <c r="N10" i="1"/>
  <c r="N11" i="1" s="1"/>
  <c r="N12" i="1"/>
  <c r="J10" i="1"/>
  <c r="J11" i="1" s="1"/>
  <c r="J12" i="1"/>
  <c r="F12" i="1"/>
  <c r="F10" i="1"/>
  <c r="F11" i="1" s="1"/>
  <c r="B12" i="1"/>
  <c r="B11" i="1" l="1"/>
</calcChain>
</file>

<file path=xl/sharedStrings.xml><?xml version="1.0" encoding="utf-8"?>
<sst xmlns="http://schemas.openxmlformats.org/spreadsheetml/2006/main" count="51" uniqueCount="16">
  <si>
    <t>SALARIO</t>
  </si>
  <si>
    <t>EXTREMOS LABORALES</t>
  </si>
  <si>
    <t>CESANTÍAS</t>
  </si>
  <si>
    <t>DÍAS LABORADOS</t>
  </si>
  <si>
    <t>INTERESES DE CESANTÍAS</t>
  </si>
  <si>
    <t>PRIMA DE SERVICIOS</t>
  </si>
  <si>
    <t>TOTAL</t>
  </si>
  <si>
    <t>APORTES A PENSIÓN (12%)</t>
  </si>
  <si>
    <t>PERIODO COMPRENDIDO ENTRE EL 1 DE FEBRERO DE 2015 Y EL 28 DE FEBRERO DE 2015</t>
  </si>
  <si>
    <t>PERIODO COMPRENDIDO ENTRE EL 1 DE ABRIL DE 2015 HASTA EL 30 DE ABRIL DE 2015</t>
  </si>
  <si>
    <t>PERIODO COMPRENDIDO ENTRE EL 1 DE SEPTIEMBRE DE 2015 HASTA EL 30 DE NOVIEMBRE DE 2015</t>
  </si>
  <si>
    <t>PERIODO COMPRENDIDO ENTRE EL 1 DE DICIEMBRE DE 2015 HASTA EL 31 DE DICIEMBRE DE 2015</t>
  </si>
  <si>
    <t>PERIODO COMPRENDIDO ENTRE EL 1 DE ENERO DE 2016 HASTA EL 30 DE ABRIL DE 2016</t>
  </si>
  <si>
    <t>VALOR ACTUALIZADO</t>
  </si>
  <si>
    <t xml:space="preserve">TOTAL  </t>
  </si>
  <si>
    <t>TOTAL DE LA CONDENA ACTUALIZADO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</si>
</sst>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0" fontId="1" fillId="0" borderId="0" xfId="2"/>
    <xf numFmtId="0" fontId="1" fillId="0" borderId="0" xfId="2" applyAlignment="1">
      <alignment horizontal="right"/>
    </xf>
    <xf numFmtId="14" fontId="1" fillId="0" borderId="0" xfId="2" applyNumberFormat="1"/>
    <xf numFmtId="0" fontId="0" fillId="0" borderId="0" xfId="2" applyFont="1" applyAlignment="1">
      <alignment horizontal="right"/>
    </xf>
    <xf numFmtId="1" fontId="1" fillId="0" borderId="0" xfId="2" applyNumberFormat="1"/>
    <xf numFmtId="0" fontId="2" fillId="0" borderId="0" xfId="2" applyFont="1"/>
    <xf numFmtId="0" fontId="2" fillId="0" borderId="0" xfId="2" applyFont="1" applyAlignment="1">
      <alignment horizontal="center"/>
    </xf>
    <xf numFmtId="164" fontId="2" fillId="0" borderId="0" xfId="2" applyNumberFormat="1" applyFont="1" applyAlignment="1">
      <alignment horizontal="center"/>
    </xf>
    <xf numFmtId="0" fontId="0" fillId="0" borderId="0" xfId="0" applyNumberFormat="1"/>
    <xf numFmtId="0" fontId="0" fillId="0" borderId="0" xfId="0" applyAlignment="1">
      <alignment horizontal="center" wrapText="1"/>
    </xf>
    <xf numFmtId="0" fontId="1" fillId="0" borderId="0" xfId="2" applyAlignment="1">
      <alignment wrapText="1"/>
    </xf>
    <xf numFmtId="164" fontId="1" fillId="0" borderId="0" xfId="2" applyNumberFormat="1" applyAlignment="1">
      <alignment horizontal="center" vertical="center"/>
    </xf>
    <xf numFmtId="0" fontId="1" fillId="0" borderId="0" xfId="2" applyAlignment="1">
      <alignment horizontal="center" vertical="center"/>
    </xf>
  </cellXfs>
  <cellStyles count="3">
    <cellStyle name="Moneda" xfId="1" builtinId="4"/>
    <cellStyle name="Normal" xfId="0" builtinId="0"/>
    <cellStyle name="Normal 7 3" xfId="2" xr:uid="{C70F3808-9086-4279-AEC6-C74E2524EC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80669-CC4A-4D81-9B7C-223F9ABDBF0C}">
  <dimension ref="A2:S22"/>
  <sheetViews>
    <sheetView tabSelected="1" zoomScale="70" zoomScaleNormal="70" workbookViewId="0">
      <selection activeCell="I13" sqref="I13"/>
    </sheetView>
  </sheetViews>
  <sheetFormatPr baseColWidth="10" defaultRowHeight="14.5" x14ac:dyDescent="0.35"/>
  <cols>
    <col min="1" max="1" width="23.1796875" bestFit="1" customWidth="1"/>
    <col min="2" max="2" width="10.08984375" bestFit="1" customWidth="1"/>
    <col min="3" max="3" width="18.7265625" bestFit="1" customWidth="1"/>
    <col min="4" max="4" width="11.6328125" bestFit="1" customWidth="1"/>
    <col min="5" max="5" width="23.1796875" bestFit="1" customWidth="1"/>
    <col min="6" max="6" width="10.08984375" bestFit="1" customWidth="1"/>
    <col min="7" max="7" width="18.7265625" bestFit="1" customWidth="1"/>
    <col min="9" max="9" width="23.1796875" bestFit="1" customWidth="1"/>
    <col min="10" max="10" width="11.6328125" bestFit="1" customWidth="1"/>
    <col min="11" max="11" width="18.7265625" bestFit="1" customWidth="1"/>
    <col min="13" max="13" width="23.1796875" bestFit="1" customWidth="1"/>
    <col min="15" max="15" width="18.7265625" bestFit="1" customWidth="1"/>
    <col min="17" max="17" width="22" bestFit="1" customWidth="1"/>
    <col min="19" max="19" width="18.7265625" bestFit="1" customWidth="1"/>
  </cols>
  <sheetData>
    <row r="2" spans="1:19" x14ac:dyDescent="0.35">
      <c r="B2" s="1"/>
      <c r="C2" s="1"/>
    </row>
    <row r="3" spans="1:19" ht="26.5" customHeight="1" x14ac:dyDescent="0.35">
      <c r="A3" s="13" t="s">
        <v>8</v>
      </c>
      <c r="B3" s="13"/>
      <c r="C3" s="13"/>
      <c r="E3" s="13" t="s">
        <v>9</v>
      </c>
      <c r="F3" s="13"/>
      <c r="G3" s="13"/>
      <c r="I3" s="13" t="s">
        <v>10</v>
      </c>
      <c r="J3" s="13"/>
      <c r="K3" s="13"/>
      <c r="M3" s="13" t="s">
        <v>11</v>
      </c>
      <c r="N3" s="13"/>
      <c r="O3" s="13"/>
      <c r="Q3" s="13" t="s">
        <v>12</v>
      </c>
      <c r="R3" s="13"/>
      <c r="S3" s="13"/>
    </row>
    <row r="4" spans="1:19" x14ac:dyDescent="0.35">
      <c r="A4" t="s">
        <v>0</v>
      </c>
      <c r="B4" s="2">
        <v>845000</v>
      </c>
      <c r="C4" s="3">
        <f>B4/30</f>
        <v>28166.666666666668</v>
      </c>
      <c r="E4" t="s">
        <v>0</v>
      </c>
      <c r="F4" s="2">
        <v>845000</v>
      </c>
      <c r="G4" s="3">
        <f>F4/30</f>
        <v>28166.666666666668</v>
      </c>
      <c r="I4" t="s">
        <v>0</v>
      </c>
      <c r="J4" s="2">
        <v>845000</v>
      </c>
      <c r="K4" s="3">
        <f>J4/30</f>
        <v>28166.666666666668</v>
      </c>
      <c r="M4" t="s">
        <v>0</v>
      </c>
      <c r="N4" s="2">
        <v>845000</v>
      </c>
      <c r="O4" s="3">
        <f>N4/30</f>
        <v>28166.666666666668</v>
      </c>
      <c r="Q4" t="s">
        <v>0</v>
      </c>
      <c r="R4" s="2">
        <v>845000</v>
      </c>
      <c r="S4" s="3">
        <f>R4/30</f>
        <v>28166.666666666668</v>
      </c>
    </row>
    <row r="5" spans="1:19" x14ac:dyDescent="0.35">
      <c r="A5" t="s">
        <v>1</v>
      </c>
      <c r="B5" s="1">
        <v>42036</v>
      </c>
      <c r="C5" s="1">
        <v>42063</v>
      </c>
      <c r="E5" t="s">
        <v>1</v>
      </c>
      <c r="F5" s="1">
        <v>42095</v>
      </c>
      <c r="G5" s="1">
        <v>42124</v>
      </c>
      <c r="I5" t="s">
        <v>1</v>
      </c>
      <c r="J5" s="1">
        <v>42248</v>
      </c>
      <c r="K5" s="1">
        <v>42338</v>
      </c>
      <c r="M5" t="s">
        <v>1</v>
      </c>
      <c r="N5" s="1">
        <v>42339</v>
      </c>
      <c r="O5" s="1">
        <v>42369</v>
      </c>
      <c r="Q5" t="s">
        <v>1</v>
      </c>
      <c r="R5" s="1">
        <v>42370</v>
      </c>
      <c r="S5" s="1">
        <v>42490</v>
      </c>
    </row>
    <row r="9" spans="1:19" x14ac:dyDescent="0.35">
      <c r="A9" t="s">
        <v>3</v>
      </c>
      <c r="B9" s="12">
        <f>DAYS360(B5,C5)+1</f>
        <v>28</v>
      </c>
      <c r="C9" t="s">
        <v>13</v>
      </c>
      <c r="E9" t="s">
        <v>3</v>
      </c>
      <c r="F9" s="12">
        <f>DAYS360(F5,G5)+1</f>
        <v>30</v>
      </c>
      <c r="G9" t="s">
        <v>13</v>
      </c>
      <c r="I9" t="s">
        <v>3</v>
      </c>
      <c r="J9" s="12">
        <f>DAYS360(J5,K5)+1</f>
        <v>90</v>
      </c>
      <c r="K9" t="s">
        <v>13</v>
      </c>
      <c r="M9" t="s">
        <v>3</v>
      </c>
      <c r="N9" s="12">
        <f>DAYS360(N5,O5)+1</f>
        <v>31</v>
      </c>
      <c r="O9" t="s">
        <v>13</v>
      </c>
      <c r="Q9" t="s">
        <v>3</v>
      </c>
      <c r="R9" s="12">
        <f>DAYS360(R5,S5)+1</f>
        <v>120</v>
      </c>
      <c r="S9" t="s">
        <v>13</v>
      </c>
    </row>
    <row r="10" spans="1:19" x14ac:dyDescent="0.35">
      <c r="A10" t="s">
        <v>2</v>
      </c>
      <c r="B10" s="3">
        <f>B4*B9/360</f>
        <v>65722.222222222219</v>
      </c>
      <c r="C10" s="3">
        <f>B10*147.9/83.96</f>
        <v>115773.18564395745</v>
      </c>
      <c r="D10" s="3"/>
      <c r="E10" t="s">
        <v>2</v>
      </c>
      <c r="F10" s="3">
        <f>F4*F9/360</f>
        <v>70416.666666666672</v>
      </c>
      <c r="G10" s="3">
        <f>F10*147.9/84.9</f>
        <v>122669.31684334512</v>
      </c>
      <c r="I10" t="s">
        <v>2</v>
      </c>
      <c r="J10" s="3">
        <f>J4*J9/360</f>
        <v>211250</v>
      </c>
      <c r="K10" s="3">
        <f>J10*147.9/87.51</f>
        <v>357032.05347960233</v>
      </c>
      <c r="M10" t="s">
        <v>2</v>
      </c>
      <c r="N10" s="3">
        <f>N4*N9/360</f>
        <v>72763.888888888891</v>
      </c>
      <c r="O10" s="3">
        <f>N10*147.9/88.05</f>
        <v>122223.49990535682</v>
      </c>
      <c r="Q10" t="s">
        <v>2</v>
      </c>
      <c r="R10" s="3">
        <f>R4*R9/360</f>
        <v>281666.66666666669</v>
      </c>
      <c r="S10" s="3">
        <f>R10*147.9/91.63</f>
        <v>454638.21892393334</v>
      </c>
    </row>
    <row r="11" spans="1:19" x14ac:dyDescent="0.35">
      <c r="A11" t="s">
        <v>4</v>
      </c>
      <c r="B11" s="3">
        <f>B10*B9*0.12/360</f>
        <v>613.40740740740728</v>
      </c>
      <c r="C11" s="3">
        <f t="shared" ref="C11:C13" si="0">B11*147.9/83.96</f>
        <v>1080.5497326769359</v>
      </c>
      <c r="D11" s="3"/>
      <c r="E11" t="s">
        <v>4</v>
      </c>
      <c r="F11" s="3">
        <f>F10*F9*0.12/360</f>
        <v>704.16666666666663</v>
      </c>
      <c r="G11" s="3">
        <f t="shared" ref="G11:G13" si="1">F11*147.9/84.9</f>
        <v>1226.6931684334511</v>
      </c>
      <c r="I11" t="s">
        <v>4</v>
      </c>
      <c r="J11" s="3">
        <f>J10*J9*0.12/360</f>
        <v>6337.5</v>
      </c>
      <c r="K11" s="3">
        <f t="shared" ref="K11:K13" si="2">J11*147.9/87.51</f>
        <v>10710.961604388069</v>
      </c>
      <c r="M11" t="s">
        <v>4</v>
      </c>
      <c r="N11" s="3">
        <f>N10*N9*0.12/360</f>
        <v>751.89351851851836</v>
      </c>
      <c r="O11" s="3">
        <f t="shared" ref="O11:O13" si="3">N11*147.9/88.05</f>
        <v>1262.9761656886867</v>
      </c>
      <c r="Q11" t="s">
        <v>4</v>
      </c>
      <c r="R11" s="3">
        <f>R10*R9*0.12/360</f>
        <v>11266.666666666666</v>
      </c>
      <c r="S11" s="3">
        <f t="shared" ref="S11:S12" si="4">R11*147.9/91.63</f>
        <v>18185.52875695733</v>
      </c>
    </row>
    <row r="12" spans="1:19" x14ac:dyDescent="0.35">
      <c r="A12" t="s">
        <v>5</v>
      </c>
      <c r="B12" s="3">
        <f>B4*B9/360</f>
        <v>65722.222222222219</v>
      </c>
      <c r="C12" s="3">
        <f t="shared" si="0"/>
        <v>115773.18564395745</v>
      </c>
      <c r="D12" s="3"/>
      <c r="E12" t="s">
        <v>5</v>
      </c>
      <c r="F12" s="3">
        <f>F4*F9/360</f>
        <v>70416.666666666672</v>
      </c>
      <c r="G12" s="3">
        <f t="shared" si="1"/>
        <v>122669.31684334512</v>
      </c>
      <c r="I12" t="s">
        <v>5</v>
      </c>
      <c r="J12" s="3">
        <f>J4*J9/360</f>
        <v>211250</v>
      </c>
      <c r="K12" s="3">
        <f t="shared" si="2"/>
        <v>357032.05347960233</v>
      </c>
      <c r="M12" t="s">
        <v>5</v>
      </c>
      <c r="N12" s="3">
        <f>N4*N9/360</f>
        <v>72763.888888888891</v>
      </c>
      <c r="O12" s="3">
        <f t="shared" si="3"/>
        <v>122223.49990535682</v>
      </c>
      <c r="Q12" t="s">
        <v>5</v>
      </c>
      <c r="R12" s="3">
        <f>R4*R9/360</f>
        <v>281666.66666666669</v>
      </c>
      <c r="S12" s="3">
        <f t="shared" si="4"/>
        <v>454638.21892393334</v>
      </c>
    </row>
    <row r="13" spans="1:19" x14ac:dyDescent="0.35">
      <c r="A13" t="s">
        <v>7</v>
      </c>
      <c r="B13" s="3">
        <f>B4*12/100</f>
        <v>101400</v>
      </c>
      <c r="C13" s="3">
        <f t="shared" si="0"/>
        <v>178621.48642210578</v>
      </c>
      <c r="D13" s="3"/>
      <c r="E13" t="s">
        <v>7</v>
      </c>
      <c r="F13" s="3">
        <f>F4*12/100</f>
        <v>101400</v>
      </c>
      <c r="G13" s="3">
        <f t="shared" si="1"/>
        <v>176643.81625441695</v>
      </c>
      <c r="I13" t="s">
        <v>7</v>
      </c>
      <c r="J13" s="3">
        <f>J4*12/100*(J9/30)</f>
        <v>304200</v>
      </c>
      <c r="K13" s="3">
        <f t="shared" si="2"/>
        <v>514126.15701062733</v>
      </c>
      <c r="M13" t="s">
        <v>7</v>
      </c>
      <c r="N13" s="3">
        <f>N4*12/100</f>
        <v>101400</v>
      </c>
      <c r="O13" s="3">
        <f t="shared" si="3"/>
        <v>170324.3611584327</v>
      </c>
      <c r="Q13" t="s">
        <v>7</v>
      </c>
      <c r="R13" s="3">
        <f>R4*12/100*(R9/30)</f>
        <v>405600</v>
      </c>
      <c r="S13" s="3">
        <f t="shared" ref="S13" si="5">R13*147.9/88.05</f>
        <v>681297.4446337308</v>
      </c>
    </row>
    <row r="14" spans="1:19" x14ac:dyDescent="0.35">
      <c r="A14" t="s">
        <v>14</v>
      </c>
      <c r="B14" s="3">
        <f>SUM(B10:B13)</f>
        <v>233457.85185185185</v>
      </c>
      <c r="C14" s="3">
        <f>SUM(C10:C13)</f>
        <v>411248.40744269761</v>
      </c>
      <c r="E14" t="s">
        <v>6</v>
      </c>
      <c r="F14" s="3">
        <f>SUM(F10:F13)</f>
        <v>242937.5</v>
      </c>
      <c r="G14" s="3">
        <f>SUM(G10:G13)</f>
        <v>423209.14310954063</v>
      </c>
      <c r="I14" t="s">
        <v>6</v>
      </c>
      <c r="J14" s="3">
        <f>SUM(J10:J13)</f>
        <v>733037.5</v>
      </c>
      <c r="K14" s="3">
        <f>SUM(K10:K13)</f>
        <v>1238901.2255742201</v>
      </c>
      <c r="M14" t="s">
        <v>6</v>
      </c>
      <c r="N14" s="3">
        <f>SUM(N10:N13)</f>
        <v>247679.67129629629</v>
      </c>
      <c r="O14" s="3">
        <f>SUM(O10:O13)</f>
        <v>416034.33713483502</v>
      </c>
      <c r="Q14" t="s">
        <v>6</v>
      </c>
      <c r="R14" s="3">
        <f>SUM(R10:R13)</f>
        <v>980200</v>
      </c>
      <c r="S14" s="3">
        <f>SUM(S10:S13)</f>
        <v>1608759.4112385549</v>
      </c>
    </row>
    <row r="15" spans="1:19" x14ac:dyDescent="0.35">
      <c r="B15" s="3"/>
      <c r="F15" s="3"/>
      <c r="J15" s="3"/>
      <c r="N15" s="3"/>
      <c r="R15" s="3"/>
    </row>
    <row r="17" spans="1:5" x14ac:dyDescent="0.35">
      <c r="A17" s="10"/>
      <c r="B17" s="10"/>
      <c r="C17" s="10"/>
      <c r="D17" s="10"/>
      <c r="E17" s="10"/>
    </row>
    <row r="18" spans="1:5" ht="29" x14ac:dyDescent="0.35">
      <c r="A18" s="14" t="s">
        <v>15</v>
      </c>
      <c r="B18" s="15">
        <f>SUM(C14,G14,K14,O14,S14)</f>
        <v>4098152.524499848</v>
      </c>
      <c r="C18" s="16"/>
      <c r="D18" s="16"/>
      <c r="E18" s="16"/>
    </row>
    <row r="19" spans="1:5" x14ac:dyDescent="0.35">
      <c r="A19" s="5"/>
      <c r="B19" s="6"/>
      <c r="C19" s="6"/>
      <c r="D19" s="4"/>
      <c r="E19" s="4"/>
    </row>
    <row r="20" spans="1:5" x14ac:dyDescent="0.35">
      <c r="A20" s="7"/>
      <c r="B20" s="6"/>
      <c r="C20" s="6"/>
      <c r="D20" s="8"/>
      <c r="E20" s="4"/>
    </row>
    <row r="21" spans="1:5" x14ac:dyDescent="0.35">
      <c r="A21" s="7"/>
      <c r="B21" s="6"/>
      <c r="C21" s="6"/>
      <c r="D21" s="8"/>
      <c r="E21" s="4"/>
    </row>
    <row r="22" spans="1:5" x14ac:dyDescent="0.35">
      <c r="A22" s="9"/>
      <c r="B22" s="11"/>
      <c r="C22" s="11"/>
      <c r="D22" s="11"/>
      <c r="E22" s="11"/>
    </row>
  </sheetData>
  <mergeCells count="7">
    <mergeCell ref="I3:K3"/>
    <mergeCell ref="M3:O3"/>
    <mergeCell ref="Q3:S3"/>
    <mergeCell ref="B18:E18"/>
    <mergeCell ref="B22:E22"/>
    <mergeCell ref="A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Vernaza Ordóñez</dc:creator>
  <cp:lastModifiedBy>Santiago Vernaza Ordóñez</cp:lastModifiedBy>
  <dcterms:created xsi:type="dcterms:W3CDTF">2025-02-27T18:36:01Z</dcterms:created>
  <dcterms:modified xsi:type="dcterms:W3CDTF">2025-03-27T14:53:33Z</dcterms:modified>
</cp:coreProperties>
</file>