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loaiza\Downloads\"/>
    </mc:Choice>
  </mc:AlternateContent>
  <xr:revisionPtr revIDLastSave="0" documentId="13_ncr:1_{AB9C7EAF-DE49-441C-BC46-2AE72EDE51C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UCRO CESANTE LESION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4" i="1" l="1"/>
  <c r="C9" i="1"/>
  <c r="C12" i="1" s="1"/>
  <c r="F21" i="1" l="1"/>
  <c r="C10" i="1"/>
  <c r="C15" i="1" s="1"/>
  <c r="G21" i="1" s="1"/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Alejandro Herrera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https://www.dane.gov.co/index.php/estadisticas-por-tema/precios-y-costos/indice-de-precios-al-consumidor-ipc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https://www.dane.gov.co/index.php/estadisticas-por-tema/precios-y-costos/indice-de-precios-al-consumidor-ipc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chrome-extension://efaidnbmnnnibpcajpcglclefindmkaj/https://www.dane.gov.co/files/investigaciones/poblacion/proyepobla06_20/8Tablasvida1985_2020.pdf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lesión hasta el momento de la liquidación (sentencia). 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liquidación (sentencia), hasta la expectativa de vida del lesionado, descontando los meses que constituyen la edad y los meses de la liquidación de lucro cesante consolidado.</t>
        </r>
      </text>
    </comment>
  </commentList>
</comments>
</file>

<file path=xl/sharedStrings.xml><?xml version="1.0" encoding="utf-8"?>
<sst xmlns="http://schemas.openxmlformats.org/spreadsheetml/2006/main" count="23" uniqueCount="23">
  <si>
    <t>SALARIO BASE</t>
  </si>
  <si>
    <t xml:space="preserve">CÁLCULO DE SALARIO BASE DE LIQUIDACIÓN  </t>
  </si>
  <si>
    <t>Salario base</t>
  </si>
  <si>
    <t>Pérdida de capacidad laboral</t>
  </si>
  <si>
    <t>IPC Final</t>
  </si>
  <si>
    <t xml:space="preserve">IPC Inicial </t>
  </si>
  <si>
    <t>INFORMACIÓN DEL PROCESO</t>
  </si>
  <si>
    <t xml:space="preserve">Fecha nacimiento </t>
  </si>
  <si>
    <t xml:space="preserve">Fecha lesión </t>
  </si>
  <si>
    <t>Expectativa vida probable</t>
  </si>
  <si>
    <t>Expectativa vida probable meses</t>
  </si>
  <si>
    <t xml:space="preserve">Edad al momento de la lesión </t>
  </si>
  <si>
    <t xml:space="preserve">Fecha de liquidación </t>
  </si>
  <si>
    <t xml:space="preserve">Edad meses al momento lesión </t>
  </si>
  <si>
    <t>Constante (i)</t>
  </si>
  <si>
    <t>LUCRO CESANTE CONSOLIDADO</t>
  </si>
  <si>
    <t>LUCRO CESANTE FUTURO</t>
  </si>
  <si>
    <t xml:space="preserve">FECHA LIQUIDACIÓN </t>
  </si>
  <si>
    <t xml:space="preserve">FECHA LESIÓN </t>
  </si>
  <si>
    <t>Meses lucro consolidado</t>
  </si>
  <si>
    <t>Meses lucro futuro</t>
  </si>
  <si>
    <t xml:space="preserve"> smlmv 2024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</si>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</sst>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_-"/>
    <numFmt numFmtId="165" formatCode="0.0000"/>
    <numFmt numFmtId="166" formatCode="0.00000000"/>
    <numFmt numFmtId="167" formatCode="_-&quot;$&quot;\ * #,##0.0000_-;\-&quot;$&quot;\ * #,##0.000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42" fontId="0" fillId="0" borderId="0" xfId="1" applyFont="1"/>
    <xf numFmtId="4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2" fillId="0" borderId="4" xfId="0" applyFont="1" applyBorder="1"/>
    <xf numFmtId="0" fontId="2" fillId="0" borderId="1" xfId="0" applyFont="1" applyBorder="1"/>
    <xf numFmtId="14" fontId="0" fillId="0" borderId="1" xfId="2" applyNumberFormat="1" applyFont="1" applyBorder="1"/>
    <xf numFmtId="1" fontId="0" fillId="0" borderId="0" xfId="2" applyNumberFormat="1" applyFont="1"/>
    <xf numFmtId="1" fontId="0" fillId="0" borderId="0" xfId="0" applyNumberFormat="1"/>
    <xf numFmtId="14" fontId="0" fillId="0" borderId="0" xfId="0" applyNumberFormat="1"/>
    <xf numFmtId="0" fontId="2" fillId="0" borderId="6" xfId="0" applyFont="1" applyBorder="1"/>
    <xf numFmtId="165" fontId="0" fillId="0" borderId="7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165" fontId="0" fillId="0" borderId="5" xfId="0" applyNumberFormat="1" applyBorder="1"/>
    <xf numFmtId="14" fontId="0" fillId="0" borderId="1" xfId="0" applyNumberFormat="1" applyBorder="1"/>
    <xf numFmtId="44" fontId="0" fillId="0" borderId="0" xfId="0" applyNumberFormat="1"/>
    <xf numFmtId="2" fontId="0" fillId="0" borderId="7" xfId="0" applyNumberFormat="1" applyBorder="1"/>
    <xf numFmtId="10" fontId="0" fillId="0" borderId="1" xfId="0" applyNumberFormat="1" applyBorder="1"/>
    <xf numFmtId="164" fontId="0" fillId="0" borderId="1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42" fontId="0" fillId="0" borderId="1" xfId="1" applyFont="1" applyBorder="1"/>
    <xf numFmtId="42" fontId="0" fillId="0" borderId="7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167" fontId="0" fillId="0" borderId="0" xfId="1" applyNumberFormat="1" applyFont="1" applyFill="1" applyBorder="1" applyAlignment="1">
      <alignment horizontal="center" vertical="center"/>
    </xf>
    <xf numFmtId="167" fontId="0" fillId="0" borderId="1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tabSelected="1" zoomScale="96" zoomScaleNormal="96" workbookViewId="0">
      <selection activeCell="K8" sqref="K8"/>
    </sheetView>
  </sheetViews>
  <sheetFormatPr baseColWidth="10" defaultRowHeight="15" x14ac:dyDescent="0.25"/>
  <cols>
    <col min="1" max="1" width="9.28515625" customWidth="1"/>
    <col min="2" max="2" width="30.140625" customWidth="1"/>
    <col min="3" max="3" width="18.28515625" customWidth="1"/>
    <col min="4" max="4" width="12" customWidth="1"/>
    <col min="5" max="5" width="19.140625" customWidth="1"/>
    <col min="6" max="6" width="30" customWidth="1"/>
    <col min="7" max="7" width="24" customWidth="1"/>
    <col min="8" max="8" width="29.7109375" customWidth="1"/>
    <col min="9" max="9" width="7.7109375" customWidth="1"/>
    <col min="11" max="11" width="16" customWidth="1"/>
  </cols>
  <sheetData>
    <row r="1" spans="2:9" ht="15.75" thickBot="1" x14ac:dyDescent="0.3"/>
    <row r="2" spans="2:9" ht="21.75" thickBot="1" x14ac:dyDescent="0.3">
      <c r="B2" s="39" t="s">
        <v>6</v>
      </c>
      <c r="C2" s="40"/>
    </row>
    <row r="3" spans="2:9" ht="15.75" thickBot="1" x14ac:dyDescent="0.3">
      <c r="B3" s="7" t="s">
        <v>2</v>
      </c>
      <c r="C3" s="28">
        <v>1300000</v>
      </c>
      <c r="D3" s="27" t="s">
        <v>21</v>
      </c>
    </row>
    <row r="4" spans="2:9" ht="15.75" thickBot="1" x14ac:dyDescent="0.3">
      <c r="B4" s="7" t="s">
        <v>3</v>
      </c>
      <c r="C4" s="20">
        <v>0.32750000000000001</v>
      </c>
    </row>
    <row r="5" spans="2:9" ht="15.75" thickBot="1" x14ac:dyDescent="0.3">
      <c r="B5" s="7" t="s">
        <v>4</v>
      </c>
      <c r="C5" s="26">
        <v>144.02000000000001</v>
      </c>
      <c r="D5" s="25">
        <v>45566</v>
      </c>
      <c r="E5" s="23" t="s">
        <v>17</v>
      </c>
    </row>
    <row r="6" spans="2:9" ht="15.75" thickBot="1" x14ac:dyDescent="0.3">
      <c r="B6" s="7" t="s">
        <v>5</v>
      </c>
      <c r="C6" s="5">
        <v>103.26</v>
      </c>
      <c r="D6" s="25">
        <v>43738</v>
      </c>
      <c r="E6" s="24" t="s">
        <v>18</v>
      </c>
    </row>
    <row r="7" spans="2:9" ht="15.75" thickBot="1" x14ac:dyDescent="0.3">
      <c r="B7" s="6" t="s">
        <v>7</v>
      </c>
      <c r="C7" s="8">
        <v>27453</v>
      </c>
    </row>
    <row r="8" spans="2:9" ht="15.75" thickBot="1" x14ac:dyDescent="0.3">
      <c r="B8" s="7" t="s">
        <v>8</v>
      </c>
      <c r="C8" s="8">
        <v>43738</v>
      </c>
      <c r="F8" s="9"/>
    </row>
    <row r="9" spans="2:9" ht="15.75" thickBot="1" x14ac:dyDescent="0.3">
      <c r="B9" s="7" t="s">
        <v>11</v>
      </c>
      <c r="C9" s="13">
        <f>YEARFRAC(C7,C8,1)</f>
        <v>44.58657824288148</v>
      </c>
      <c r="G9" s="11"/>
    </row>
    <row r="10" spans="2:9" ht="15.75" thickBot="1" x14ac:dyDescent="0.3">
      <c r="B10" s="7" t="s">
        <v>13</v>
      </c>
      <c r="C10" s="13">
        <f>C9*12</f>
        <v>535.03893891457778</v>
      </c>
      <c r="G10" s="11"/>
    </row>
    <row r="11" spans="2:9" ht="15.75" thickBot="1" x14ac:dyDescent="0.3">
      <c r="B11" s="7" t="s">
        <v>9</v>
      </c>
      <c r="C11" s="19">
        <v>36.54</v>
      </c>
      <c r="G11" s="11"/>
    </row>
    <row r="12" spans="2:9" ht="15.75" thickBot="1" x14ac:dyDescent="0.3">
      <c r="B12" s="12" t="s">
        <v>10</v>
      </c>
      <c r="C12" s="15">
        <f>(C11+C9)*12</f>
        <v>973.5189389145778</v>
      </c>
    </row>
    <row r="13" spans="2:9" ht="15.75" thickBot="1" x14ac:dyDescent="0.3">
      <c r="B13" s="7" t="s">
        <v>12</v>
      </c>
      <c r="C13" s="17">
        <v>45590</v>
      </c>
    </row>
    <row r="14" spans="2:9" ht="15.75" thickBot="1" x14ac:dyDescent="0.3">
      <c r="B14" s="7" t="s">
        <v>19</v>
      </c>
      <c r="C14" s="16">
        <f>YEARFRAC(C8,C13,1)*12</f>
        <v>60.832116788321173</v>
      </c>
      <c r="D14" s="11"/>
    </row>
    <row r="15" spans="2:9" ht="15.75" thickBot="1" x14ac:dyDescent="0.3">
      <c r="B15" s="7" t="s">
        <v>20</v>
      </c>
      <c r="C15" s="13">
        <f>C12-(C10+C14)</f>
        <v>377.64788321167885</v>
      </c>
    </row>
    <row r="16" spans="2:9" ht="15.75" thickBot="1" x14ac:dyDescent="0.3">
      <c r="B16" s="7" t="s">
        <v>14</v>
      </c>
      <c r="C16" s="14">
        <v>4.86755E-3</v>
      </c>
      <c r="I16" s="10"/>
    </row>
    <row r="17" spans="2:9" x14ac:dyDescent="0.25">
      <c r="B17" s="4"/>
    </row>
    <row r="18" spans="2:9" s="4" customFormat="1" ht="15.75" thickBot="1" x14ac:dyDescent="0.3"/>
    <row r="19" spans="2:9" ht="15.75" hidden="1" thickBot="1" x14ac:dyDescent="0.3"/>
    <row r="20" spans="2:9" ht="34.5" customHeight="1" thickBot="1" x14ac:dyDescent="0.3">
      <c r="B20" s="37" t="s">
        <v>1</v>
      </c>
      <c r="C20" s="38"/>
      <c r="F20" s="22" t="s">
        <v>15</v>
      </c>
      <c r="G20" s="22" t="s">
        <v>16</v>
      </c>
      <c r="H20" s="30"/>
    </row>
    <row r="21" spans="2:9" ht="24" customHeight="1" thickBot="1" x14ac:dyDescent="0.3">
      <c r="B21" s="3" t="s">
        <v>0</v>
      </c>
      <c r="C21" s="29">
        <f>C3*C4</f>
        <v>425750</v>
      </c>
      <c r="F21" s="21">
        <f>C21*((1.00486755^C14)-1)/C16</f>
        <v>30057477.728560772</v>
      </c>
      <c r="G21" s="32">
        <f>C21*((1.00486755^C15)-1)/(C16*(1.004867)^C15)</f>
        <v>73503964.462507054</v>
      </c>
      <c r="H21" s="31"/>
    </row>
    <row r="22" spans="2:9" ht="15.75" thickBot="1" x14ac:dyDescent="0.3">
      <c r="F22" s="33"/>
      <c r="G22" s="33"/>
    </row>
    <row r="23" spans="2:9" ht="35.25" customHeight="1" thickBot="1" x14ac:dyDescent="0.3">
      <c r="D23" s="18"/>
      <c r="E23" s="34" t="s">
        <v>22</v>
      </c>
      <c r="F23" s="35">
        <f>SUM(F21+G21)</f>
        <v>103561442.19106783</v>
      </c>
      <c r="G23" s="36"/>
    </row>
    <row r="24" spans="2:9" ht="23.25" customHeight="1" x14ac:dyDescent="0.25">
      <c r="E24" s="2"/>
      <c r="F24" s="2"/>
    </row>
    <row r="26" spans="2:9" x14ac:dyDescent="0.25">
      <c r="D26" s="2"/>
    </row>
    <row r="27" spans="2:9" x14ac:dyDescent="0.25">
      <c r="E27" s="1"/>
      <c r="I27" s="2"/>
    </row>
    <row r="28" spans="2:9" x14ac:dyDescent="0.25">
      <c r="C28" s="2"/>
    </row>
    <row r="30" spans="2:9" x14ac:dyDescent="0.25">
      <c r="E30" s="2"/>
    </row>
    <row r="31" spans="2:9" x14ac:dyDescent="0.25">
      <c r="E31" s="2"/>
    </row>
    <row r="32" spans="2:9" x14ac:dyDescent="0.25">
      <c r="E32" s="1"/>
    </row>
  </sheetData>
  <mergeCells count="3">
    <mergeCell ref="F23:G23"/>
    <mergeCell ref="B20:C20"/>
    <mergeCell ref="B2:C2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LUCRO CESANTE LESIONES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Herrera</dc:creator>
  <cp:lastModifiedBy>Nicolas Loaiza Segura</cp:lastModifiedBy>
  <dcterms:created xsi:type="dcterms:W3CDTF">2020-04-27T21:08:38Z</dcterms:created>
  <dcterms:modified xsi:type="dcterms:W3CDTF">2024-10-28T22:18:17Z</dcterms:modified>
</cp:coreProperties>
</file>