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D8BB6053-322A-4580-8A8C-59D2C796F6A1}"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B15" i="5" l="1"/>
  <c r="B8" i="11" s="1"/>
  <c r="B17" i="11"/>
  <c r="B28" i="11" s="1"/>
  <c r="C11"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<sst xmlns="http://schemas.openxmlformats.org/spreadsheetml/2006/main" count="222" uniqueCount="168">
  <si>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</si>
  <si>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</si>
  <si>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</si>
  <si>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</si>
  <si>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</si>
  <si>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</si>
  <si>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</si>
  <si>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</si>
  <si>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</si>
  <si>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</si>
  <si>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</si>
  <si>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</si>
  <si>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</si>
  <si>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</si>
  <si>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</si>
  <si>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</si>
  <si>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</si>
  <si>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</si>
  <si>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</si>
  <si>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</si>
  <si>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</si>
  <si>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</si>
  <si>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</si>
  <si>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</si>
  <si>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</si>
  <si>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</si>
  <si>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</si>
  <si>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</si>
  <si>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</si>
  <si>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</si>
  <si>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</si>
  <si>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</si>
  <si>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</si>
  <si>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</si>
  <si>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</si>
  <si>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</si>
  <si>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</si>
  <si>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</si>
  <si>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</si>
  <si>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</si>
  <si>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</si>
  <si>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</si>
  <si>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</si>
  <si>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</si>
  <si>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</si>
  <si>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</si>
  <si>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</si>
  <si>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</si>
  <si>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</si>
  <si>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</si>
  <si>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</si>
  <si>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</si>
  <si>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</si>
  <si>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</si>
  <si>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</si>
  <si>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</si>
  <si>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</si>
  <si>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</si>
  <si>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</si>
  <si>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</si>
  <si>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</si>
  <si>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</si>
  <si>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</si>
  <si>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</si>
  <si>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</si>
  <si>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</si>
  <si>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</si>
  <si>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</si>
  <si>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</si>
  <si>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</si>
  <si>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</si>
  <si>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</si>
  <si>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</si>
  <si>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</si>
  <si>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</si>
  <si>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</si>
  <si>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</si>
  <si>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</si>
  <si>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</si>
  <si>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</si>
  <si>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</si>
  <si>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</si>
  <si>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</si>
  <si>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</si>
  <si>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</si>
  <si>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</si>
  <si>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</si>
  <si>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</si>
  <si>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</si>
  <si>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</si>
  <si>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</si>
  <si>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</si>
  <si>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</si>
  <si>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</si>
  <si>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</si>
  <si>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</si>
  <si>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</si>
  <si>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</si>
  <si>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</si>
  <si>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</si>
  <si>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</si>
  <si>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</si>
  <si>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</si>
  <si>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</si>
  <si>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</si>
  <si>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</si>
  <si>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</si>
  <si>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</si>
  <si>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</si>
  <si>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</si>
  <si>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</si>
  <si>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</si>
  <si>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</si>
  <si>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</si>
  <si>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</si>
  <si>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</si>
  <si>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</si>
  <si>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</si>
  <si>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</si>
  <si>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</si>
  <si>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</si>
  <si>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</si>
  <si>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</si>
  <si>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</si>
  <si>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</si>
  <si>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</si>
  <si>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</si>
  <si>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</si>
  <si>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</si>
  <si>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</si>
  <si>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</si>
  <si>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</si>
  <si>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</si>
  <si>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</si>
  <si>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</si>
  <si>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</si>
  <si>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Responsabilidad Civil Profesional</t>
  </si>
  <si>
    <t xml:space="preserve">Daño Moral </t>
  </si>
  <si>
    <t xml:space="preserve">Daño Emergente </t>
  </si>
  <si>
    <t xml:space="preserve">Lucro Cesante </t>
  </si>
  <si>
    <t>11001310303320190083300</t>
  </si>
  <si>
    <t>Juzgado 33 Civil del Circuito de Bogotá.</t>
  </si>
  <si>
    <t>Medimás E.P.S S.A.S
Estudios e Inversiones Medicas S.A.S - ESIMED S.A.
Clínica Esimed Santa Bibiana
Fundación Cardio Infantil - Instituro de Cardiología
Cafésalud E.P.S S.A. En Liquidación. 
Dr. Silvio Roberto Rosales Conde</t>
  </si>
  <si>
    <t>Jenny Consuelo Quiñones Becerra (Victima Directa)</t>
  </si>
  <si>
    <t xml:space="preserve">Jenny Consuelo Quiñones Becerra (Victima Directa)
</t>
  </si>
  <si>
    <t>02 de octubre de 2018</t>
  </si>
  <si>
    <t>14 de noviembre de 2018</t>
  </si>
  <si>
    <t xml:space="preserve">Fundación Cardio Infantil Instituto de Cardiología </t>
  </si>
  <si>
    <t>860.035.992-2</t>
  </si>
  <si>
    <t>022335221 / 0</t>
  </si>
  <si>
    <t>30 de noviembre de 2022</t>
  </si>
  <si>
    <t>10 de mayo de 2024</t>
  </si>
  <si>
    <t>14 de junio de 2024</t>
  </si>
  <si>
    <t>05 de abril de 2015</t>
  </si>
  <si>
    <t xml:space="preserve">1. La señora Jenny Consuelo como consecuencia de un dolor en la boca del estómago de tres días de evolución localizado en epigastrio de intensidad 10/10, asistió a los servicios de urgencia el 05 de abril de 2015 en la Clínica Santa Bibiana de Bogotá D.C. en donde fue atendida y le fueron formulados medicamentos. Al 08 de abril tuvo nueva cita de control, con ecografía que reporta colelitiasis con vía biliar normal. 
2. Para el 19 de mayo de 2015 acude nuevamente a urgencias en la misma clínica mencionada con dolor abdominal y vómito, para lo cual es programada para cirugía de colecistectomía por laparoscopia, la cual se la hicieron finalmente el 22 de junio de 2015 por parte del Dr. Silvio Roberto Rosales Conde. 
3. Al 24 de junio de 2015 la paciente nuevamente es ingresada a urgencia de la Clínica Santa Bibiana, donde la diagnostican con Ictericia y es valorada por el médico cirujano Dr. Rosales. Quien considera manejo antibiótico ambulatorio y le reprograman una nueva cirugía de urgencia para el 09 de julio de 2015 toda vez que al parecer en la cirugía anterior se quedó un cálculo de conducto biliar. 
4. Llevada a cabo la cirugía la cual se extendió 10 horas, es trasladada a cuidados intensivos en donde se mantiene hasta el 25 de julio de 2015 volviendo a reconsultar por urgencias, en el mes de septiembre de 2015 r por refiriendo dolor de estomago y el 22 de octubre de 2015 asiste a cita de control.
5. Para el 07 de noviembre de 2015 asistió a médico particular con el cual emitió orden de revisión con médico especialista hepatobiliar y su EPS Cafesalud se la autorizó con la Fundación Cardio infantil, cita a la cual asistió para el 22 de marzo de 2016 y en donde le realizan un diagnóstico en el cual le indican que requiere en forma prioritaria CH, VSG, perfil hepático completo, por considerar que esas crisis de ictericia y cólico no eran normales y además que ingresara inmediatamente a urgencias de dicha Fundación para intentar una segunda reconstrucción de vías biliares, pero fue dada de alta y la cirugía apenas fue realizada para el 13 de enero de 2017, mediando acción de constitucional de tutela y fallo favorablea la paciente, falta de autorización de su EPS CAFESALUD para la cirugía y falta de disponibilidad de salas de cirugía. Demora que ocasionó que el líquido biliar de la paciente se extendiera en su cuerpo y afectara de manera permanente el hígado. </t>
  </si>
  <si>
    <t>74221828 - APJ32411</t>
  </si>
  <si>
    <t>Rc profesional</t>
  </si>
  <si>
    <t>25/09/2018 - 15/11/2019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</si>
  <si>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</si>
  <si>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</si>
  <si>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</si>
  <si>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</si>
  <si>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</si>
  <si>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</si>
  <si>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</si>
  <si>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EXCEPCIONES DE FONDO FRENTE A LA DEMANDA: 
1. EXCEPCIONES PLANTEADAS POR QUIEN FORMULÓ EL LLAMAMIENTO EN GARANTÍA A MI REPRESENTADA.
2. INEXISTENCIA DE FALLA MÉDICA Y DE RESPONSABILIDAD COMO CONSECUENCIA DE LA PRESTACIÓN E INTERVENCIÓN ADECUADA, DILIGENTE, CUIDADOSA Y CARENTE DE CULPA REALIZADA POR LA FUNDACION CARDIO INFANTIL INSTITUTO DE CARDIOLOGÍA.
3. INEXISTENCIA DE RELACIÓN DE CAUSALIDAD ENTRE EL DAÑO O PERJUICIO ALEGADO POR LA PARTE ACTORA Y LA ACTUACIÓN DEL EXTREMO PASIVO
5. IMPROCEDENCIA DEL RECONOCIMIENTO DE LOS PERJUICIOS PATRIMONIALES SOLICITADOS – LUCRO CESANTE
6. IMPROCEDENCIA DEL RECONOCIMIENTO DEL DAÑO A LA SALUD .
7. IMPROCEDENCIA DEL RECONOCIMIENTO Y TASACIÓN EXORBITANTE DEL DAÑO MORAL.
8. GENÉRICA O INNOMINADA.
EXCEPCIONES FRENTE AL LLAMAMIENTO EN GARANTÍA: 
1. PRESCRIPCIÓN DE LAS ACCIONES DERIVADAS DEL CONTRATO DE SEGURO.
2. NO EXISTE OBLIGACIÓN INDEMNIZATORIA A CARGO DE ALLIANZ SEGUROS S.A., TODA VEZ QUE NO SE HA REALIZADO EL RIESGO ASEGURADO EN LA PÓLIZA No. 022335221 / 0
3. RIESGOS EXPRESAMENTE EXCLUIDOS EN LA PÓLIZA DE SEGURO DE RESPONSABILIDAD CIVIL PROFESIONAL CLÍNICAS Y HOSPITALES No. 022335221 / 0
4. SUJECIÓN A LAS CONDICIONES PARTICULARES Y GENERALES DEL CONTRATO DE SEGURO, EL CLAUSULADO Y LOS AMPAROS.
5. CARÁCTER MERAMENTE INDEMNIZATORIO DE LOS CONTRATOS DE SEGURO.
6. EN CUALQUIER CASO, DE NINGUNA FORMA SE PODRÁ EXCEDER EL LÍMITE DEL VALOR ASEGURADO EN LA PÓLIZA No. 022335221 / 0
7. DISPONIBILIDAD DEL VALOR ASEGURADO
8. EN TODO CASO, DEBERÁ TENERSE EN CUENTA EL DEDUCIBLE PACTADO EN LA PÓLIZA.
9. GENERICA O INNOMINADA Y OTRAS.</t>
  </si>
  <si>
    <t>La contingencia se califica como REMOTA, teniendo en cuenta que, aunque la póliza presta cobertura temporal y material, en el caso de marras operó la prescripción ordinaria de las acciones derivadas del contrato de seguro. 
Lo primero que debe tomarse en consideración, es que la Póliza de Seguro de Responsabilidad Civil Profesional Clínicas y Hospitales No. 022335221/0 bajo la modalidad claims made, cuyo asegurado es la Fundación Cardio Infantil Instituto De Cardiología, presta cobertura temporal y material, de conformidad con los hechos y pretensiones, expuestos en el líbelo de la demanda.  Frente a la cobertura temporal, debe tenerse en cuenta que los hechos objeto de reproche ocurrieron entre marzo de 2016 y enero 2017, es decir dentro del periodo de retroactividad pactado en la póliza (24/09/2004) y el reclamo de la víctima al asegurado ocurrió el 31 de octubre de 2018 cuando la Fundación Cardio infantil recibió la convocatoria a la audiencia de conciliación extrajudicial, es decir dentro de la vigencia de la Póliza contemplada desde el 25/09/2018 hasta el 14/11/2019. Aunado a ello, presta cobertura material en tanto ampara la responsabilidad civil profesional médica, pretensión que se le endilga al asegurado. 
Por otro lado, frente a la responsabilidad del asegurado y de la compañía, debe decirse que de acuerdo con la Historia Clínica se evidencia, que si bien la asegurada no fue la IPS que practicó a la paciente la primera cirugía de reconstrucción de vías biliares que manifiestan es la génesis del error médico, en la demanda se cuestiona el manejo institucional de la clínica al no realizar rápidamente la segunda cirugía de reconstrucción de vías biliares, puesto que el procedimiento estaba programado para el mes de septiembre de 2016 y se practicó el  30 de enero de 2017 cuando la enfermedad había comprometido el hígado de la paciente, por lo que posteriormente requirió un trasplante hepático. Así las cosas, dependerá de la contradicción de los dictámenes periciales existentes definir si la el hecho de postergar la cirugía fue el factor determinante para la afección hepática, o si por el contrario aquella se ocasionó con la primera cirugía del 5 de abril de 2015 practicada en la clínica Santa Bibiana. Independientemente de la responsabilidad del asegurado, la contingencia se califica como remota, por cuanto, se configuró la prescripción ordinaria de las acciones derivadas del contrato de seguro, toda vez que, la primera reclamación que recibió la llamante en garantía fue la citación a la audiencia de conciliación, el día 31 de octubre de 2018, momento a partir del cual empezó a correr el termino bienal extintivo; ahora bien, aunque el 22 de octubre de 2020 la Fundación Cardio infantil radicó una solicitud de interrupción ante Allianz, lo cierto es que incluso tomando esa calenda el término de dos años para ejercer las acciones se consolidó el 22 de octubre de 2022, mientras que el llamamiento en garantía se radicó el 29 de noviembre de 2022, es decir, en un término superior a los años establecidos en la norma. 
Todo lo anterior, sin perjuicio del carácter contingente del proceso.</t>
  </si>
  <si>
    <t xml:space="preserve">
Como liquidación objetiva de las pretensiones se estima un monto de $386.459.551, discriminado así:
1.	Lucro Cesante: Se tasa la suma de $344.206.380
Para calcular este valor se consideró que (i) de acuerdo con el certificado de xxx la señora Jenny Quiñones  al año 2017 devengaba $1.200.000, por ende la renta actualizada asciende a $1.134.323,84, (ii) aunque la PCL es superior al 50% lo que implica una invalidez total, la parte demandante pide su lucro cesante sobre el 62,48% del ingreso, en atención al porcentaje de PCL, por lo tanto la base para el cálculo es de $1.134.323,84 (iii) no se incrementa el 25% por tratarse de invalidez y no de muerte y porque la parte demandante tampoco lo pidió, (iv) un periodo indemnizable de 56.3 años toda vez que la señora Jenny Consuelo Quiñones, nació el 19 de diciembre de 1988 , es decir tenía 29 años en 2017 cuando ocurrió el hecho y cuando se estructuró la invalidez.
2.	Daño emergente: No se le reconocerá suma alguna.  En tanto si bien, se aporta un pagaré con el que se demostraría que la demandante solicitó un crédito con la entidad financiera, este no demuestra per se el destino del crédito. Luego, no es procedente tan siquiera definir qué tal dinero se haya usado para la compra de un vehículo en razón a su antecedente médico, máxime cuando tampoco se aporta certificado de tradición del supuesto vehículo automotor. Además, el valor de los gastos médicos solicitados tampoco no será reconocido, en tanto no aporta prueba si quiera sumaria y cierta de cuenta en que se incurrió en dichos gastos. 
3. Daño moral: Se tendrá en cuenta la suma de $50.000.00. Lo anterior, de conformidad con la PCL de la demandante (62,48%) y según el tope indemnizatorio establecido por la Corte Suprema de Justicia, Sala de Casación Civil en sentencia SC3919-2021, en la que se reconoció a favor de la víctima directa tal monto, a causa de las secuelas permanentes sufridas como consecuencia de un procedimiento quirúrgico y culpa médica. 
4. Daño a la salud que se puede entender como daño a vida en relación:   Se tendrá en cuenta la suma de $50.000.000. Lo anterior, de conformidad con la PCL de la demandante (62,48%) y según los topes indemnizatorios establecidos por la Corte Suprema de Justicia, Sala de Casación Civil en sentencia SC3919-2021, en la que se reconoció a favor de la víctima directa tal monto, a causa de las secuelas permanentes sufridas como consecuencia de un procedimiento quirúrgico y culpa médica. 
5. Deducible: A la suma de $444.206.380 se le resta el valor de $57.746.829, el cual corresponde al 13% (Deducible pactado).  Lo cual da como resultado la suma de $386.459.551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</si>
</sst>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4" fillId="2" borderId="4" xfId="0" applyFont="1" applyFill="1" applyBorder="1" applyAlignment="1">
      <alignment horizontal="center" vertical="top"/>
    </xf>
    <xf numFmtId="0" fontId="0" fillId="8" borderId="2" xfId="0" applyFill="1" applyBorder="1" applyAlignment="1">
      <alignment horizontal="left" vertical="top"/>
    </xf>
    <xf numFmtId="0" fontId="0" fillId="8" borderId="3" xfId="0" applyFill="1" applyBorder="1" applyAlignment="1">
      <alignment horizontal="left"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cell r="C2"/>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4" zoomScaleNormal="84" workbookViewId="0">
      <selection activeCell="C20" sqref="C2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140</v>
      </c>
      <c r="C2" s="51"/>
    </row>
    <row r="3" spans="1:3" x14ac:dyDescent="0.25">
      <c r="A3" s="5" t="s">
        <v>0</v>
      </c>
      <c r="B3" s="52" t="s">
        <v>141</v>
      </c>
      <c r="C3" s="53"/>
    </row>
    <row r="4" spans="1:3" x14ac:dyDescent="0.25">
      <c r="A4" s="5" t="s">
        <v>109</v>
      </c>
      <c r="B4" s="54" t="s">
        <v>142</v>
      </c>
      <c r="C4" s="53"/>
    </row>
    <row r="5" spans="1:3" ht="14.45" customHeight="1" x14ac:dyDescent="0.25">
      <c r="A5" s="5" t="s">
        <v>1</v>
      </c>
      <c r="B5" s="54" t="s">
        <v>143</v>
      </c>
      <c r="C5" s="53"/>
    </row>
    <row r="6" spans="1:3" x14ac:dyDescent="0.25">
      <c r="A6" s="5" t="s">
        <v>110</v>
      </c>
      <c r="B6" s="36" t="s">
        <v>134</v>
      </c>
      <c r="C6" s="36"/>
    </row>
    <row r="7" spans="1:3" x14ac:dyDescent="0.25">
      <c r="A7" s="5" t="s">
        <v>2</v>
      </c>
      <c r="B7" s="38" t="s">
        <v>144</v>
      </c>
      <c r="C7" s="36"/>
    </row>
    <row r="8" spans="1:3" x14ac:dyDescent="0.25">
      <c r="A8" s="5" t="s">
        <v>3</v>
      </c>
      <c r="B8" s="38" t="s">
        <v>153</v>
      </c>
      <c r="C8" s="38"/>
    </row>
    <row r="9" spans="1:3" x14ac:dyDescent="0.25">
      <c r="A9" s="5" t="s">
        <v>4</v>
      </c>
      <c r="B9" s="38" t="s">
        <v>145</v>
      </c>
      <c r="C9" s="38"/>
    </row>
    <row r="10" spans="1:3" x14ac:dyDescent="0.25">
      <c r="A10" s="5" t="s">
        <v>5</v>
      </c>
      <c r="B10" s="38" t="s">
        <v>146</v>
      </c>
      <c r="C10" s="38"/>
    </row>
    <row r="11" spans="1:3" ht="23.25" customHeight="1" x14ac:dyDescent="0.25">
      <c r="A11" s="5" t="s">
        <v>27</v>
      </c>
      <c r="B11" s="47" t="s">
        <v>136</v>
      </c>
      <c r="C11" s="48"/>
    </row>
    <row r="12" spans="1:3" x14ac:dyDescent="0.25">
      <c r="A12" s="37" t="s">
        <v>120</v>
      </c>
      <c r="B12" s="38" t="s">
        <v>154</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913391069</v>
      </c>
      <c r="C15" s="42"/>
    </row>
    <row r="16" spans="1:3" ht="33.75" customHeight="1" x14ac:dyDescent="0.25">
      <c r="A16" s="43" t="s">
        <v>47</v>
      </c>
      <c r="B16" s="44" t="s">
        <v>48</v>
      </c>
      <c r="C16" s="44"/>
    </row>
    <row r="17" spans="1:3" ht="14.45" customHeight="1" x14ac:dyDescent="0.25">
      <c r="A17" s="43"/>
      <c r="B17" s="11" t="s">
        <v>139</v>
      </c>
      <c r="C17" s="6">
        <v>368881920</v>
      </c>
    </row>
    <row r="18" spans="1:3" ht="14.45" customHeight="1" x14ac:dyDescent="0.25">
      <c r="A18" s="43"/>
      <c r="B18" s="11" t="s">
        <v>138</v>
      </c>
      <c r="C18" s="6">
        <v>47639549</v>
      </c>
    </row>
    <row r="19" spans="1:3" x14ac:dyDescent="0.25">
      <c r="A19" s="43"/>
      <c r="B19" s="45" t="s">
        <v>51</v>
      </c>
      <c r="C19" s="46"/>
    </row>
    <row r="20" spans="1:3" x14ac:dyDescent="0.25">
      <c r="A20" s="43"/>
      <c r="B20" s="11" t="s">
        <v>137</v>
      </c>
      <c r="C20" s="6">
        <v>331246400</v>
      </c>
    </row>
    <row r="21" spans="1:3" x14ac:dyDescent="0.25">
      <c r="A21" s="43"/>
      <c r="B21" s="11" t="s">
        <v>113</v>
      </c>
      <c r="C21" s="6">
        <v>165623200</v>
      </c>
    </row>
    <row r="22" spans="1:3" x14ac:dyDescent="0.25">
      <c r="A22" s="43"/>
      <c r="B22" s="45" t="s">
        <v>108</v>
      </c>
      <c r="C22" s="46"/>
    </row>
    <row r="23" spans="1:3" x14ac:dyDescent="0.25">
      <c r="A23" s="43"/>
      <c r="B23" s="11"/>
      <c r="C23" s="16"/>
    </row>
    <row r="24" spans="1:3" x14ac:dyDescent="0.25">
      <c r="A24" s="5" t="s">
        <v>6</v>
      </c>
      <c r="B24" s="36" t="s">
        <v>147</v>
      </c>
      <c r="C24" s="36"/>
    </row>
    <row r="25" spans="1:3" x14ac:dyDescent="0.25">
      <c r="A25" s="5" t="s">
        <v>7</v>
      </c>
      <c r="B25" s="36" t="s">
        <v>148</v>
      </c>
      <c r="C25" s="36"/>
    </row>
    <row r="26" spans="1:3" x14ac:dyDescent="0.25">
      <c r="A26" s="5" t="s">
        <v>8</v>
      </c>
      <c r="B26" s="36" t="s">
        <v>149</v>
      </c>
      <c r="C26" s="36"/>
    </row>
    <row r="27" spans="1:3" x14ac:dyDescent="0.25">
      <c r="A27" s="5" t="s">
        <v>42</v>
      </c>
      <c r="B27" s="39" t="s">
        <v>150</v>
      </c>
      <c r="C27" s="40"/>
    </row>
    <row r="28" spans="1:3" x14ac:dyDescent="0.25">
      <c r="A28" s="5" t="s">
        <v>9</v>
      </c>
      <c r="B28" s="35" t="s">
        <v>151</v>
      </c>
      <c r="C28" s="35"/>
    </row>
    <row r="29" spans="1:3" x14ac:dyDescent="0.25">
      <c r="A29" s="5" t="s">
        <v>10</v>
      </c>
      <c r="B29" s="36" t="s">
        <v>152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9"/>
  <sheetViews>
    <sheetView topLeftCell="A27"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9" t="s">
        <v>40</v>
      </c>
      <c r="B1" s="69"/>
      <c r="C1" s="69"/>
    </row>
    <row r="2" spans="1:3" x14ac:dyDescent="0.25">
      <c r="A2" s="13" t="s">
        <v>25</v>
      </c>
      <c r="B2" s="70" t="s">
        <v>155</v>
      </c>
      <c r="C2" s="71"/>
    </row>
    <row r="3" spans="1:3" x14ac:dyDescent="0.25">
      <c r="A3" s="5" t="s">
        <v>11</v>
      </c>
      <c r="B3" s="36" t="str">
        <f>'GENERALES NOTA 322'!B2:C2</f>
        <v>11001310303320190083300</v>
      </c>
      <c r="C3" s="36"/>
    </row>
    <row r="4" spans="1:3" x14ac:dyDescent="0.25">
      <c r="A4" s="5" t="s">
        <v>0</v>
      </c>
      <c r="B4" s="36" t="str">
        <f>'GENERALES NOTA 322'!B3:C3</f>
        <v>Juzgado 33 Civil del Circuito de Bogotá.</v>
      </c>
      <c r="C4" s="36"/>
    </row>
    <row r="5" spans="1:3" x14ac:dyDescent="0.25">
      <c r="A5" s="5" t="s">
        <v>109</v>
      </c>
      <c r="B5" s="36" t="str">
        <f>'GENERALES NOTA 322'!B4:C4</f>
        <v>Medimás E.P.S S.A.S
Estudios e Inversiones Medicas S.A.S - ESIMED S.A.
Clínica Esimed Santa Bibiana
Fundación Cardio Infantil - Instituro de Cardiología
Cafésalud E.P.S S.A. En Liquidación. 
Dr. Silvio Roberto Rosales Conde</v>
      </c>
      <c r="C5" s="36"/>
    </row>
    <row r="6" spans="1:3" x14ac:dyDescent="0.25">
      <c r="A6" s="5" t="s">
        <v>1</v>
      </c>
      <c r="B6" s="36" t="str">
        <f>'GENERALES NOTA 322'!B5:C5</f>
        <v>Jenny Consuelo Quiñones Becerra (Victima Directa)</v>
      </c>
      <c r="C6" s="36"/>
    </row>
    <row r="7" spans="1:3" x14ac:dyDescent="0.25">
      <c r="A7" s="5" t="s">
        <v>110</v>
      </c>
      <c r="B7" s="36" t="str">
        <f>'GENERALES NOTA 322'!B6:C6</f>
        <v>LLAMADA EN GARANTIA</v>
      </c>
      <c r="C7" s="36"/>
    </row>
    <row r="8" spans="1:3" x14ac:dyDescent="0.25">
      <c r="A8" s="13" t="s">
        <v>26</v>
      </c>
      <c r="B8" s="36">
        <v>22335221</v>
      </c>
      <c r="C8" s="36"/>
    </row>
    <row r="9" spans="1:3" x14ac:dyDescent="0.25">
      <c r="A9" s="13" t="s">
        <v>27</v>
      </c>
      <c r="B9" s="36" t="s">
        <v>156</v>
      </c>
      <c r="C9" s="36"/>
    </row>
    <row r="10" spans="1:3" x14ac:dyDescent="0.25">
      <c r="A10" s="13" t="s">
        <v>77</v>
      </c>
      <c r="B10" s="39">
        <v>4000000000</v>
      </c>
      <c r="C10" s="72"/>
    </row>
    <row r="11" spans="1:3" x14ac:dyDescent="0.25">
      <c r="A11" s="13" t="s">
        <v>116</v>
      </c>
      <c r="B11" s="73">
        <v>0.13</v>
      </c>
      <c r="C11" s="40"/>
    </row>
    <row r="12" spans="1:3" x14ac:dyDescent="0.25">
      <c r="A12" s="13" t="s">
        <v>60</v>
      </c>
      <c r="B12" s="52" t="s">
        <v>69</v>
      </c>
      <c r="C12" s="53"/>
    </row>
    <row r="13" spans="1:3" x14ac:dyDescent="0.25">
      <c r="A13" s="13" t="s">
        <v>28</v>
      </c>
      <c r="B13" s="36" t="s">
        <v>157</v>
      </c>
      <c r="C13" s="36"/>
    </row>
    <row r="14" spans="1:3" x14ac:dyDescent="0.25">
      <c r="A14" s="13" t="s">
        <v>29</v>
      </c>
      <c r="B14" s="36" t="s">
        <v>32</v>
      </c>
      <c r="C14" s="36"/>
    </row>
    <row r="15" spans="1:3" x14ac:dyDescent="0.25">
      <c r="A15" s="13" t="s">
        <v>30</v>
      </c>
      <c r="B15" s="36" t="s">
        <v>32</v>
      </c>
      <c r="C15" s="36"/>
    </row>
    <row r="16" spans="1:3" x14ac:dyDescent="0.25">
      <c r="A16" s="67" t="s">
        <v>31</v>
      </c>
      <c r="B16" s="36" t="s">
        <v>74</v>
      </c>
      <c r="C16" s="36"/>
    </row>
    <row r="17" spans="1:3" x14ac:dyDescent="0.25">
      <c r="A17" s="68"/>
      <c r="B17" s="9" t="s">
        <v>39</v>
      </c>
      <c r="C17" s="10" t="s">
        <v>15</v>
      </c>
    </row>
    <row r="18" spans="1:3" x14ac:dyDescent="0.25">
      <c r="A18" s="68"/>
      <c r="B18" s="11"/>
      <c r="C18" s="11"/>
    </row>
    <row r="19" spans="1:3" x14ac:dyDescent="0.25">
      <c r="A19" s="68"/>
      <c r="B19" s="11"/>
      <c r="C19" s="11"/>
    </row>
    <row r="20" spans="1:3" x14ac:dyDescent="0.25">
      <c r="A20" s="68"/>
      <c r="B20" s="11"/>
      <c r="C20" s="11"/>
    </row>
    <row r="21" spans="1:3" x14ac:dyDescent="0.25">
      <c r="A21" s="13" t="s">
        <v>24</v>
      </c>
      <c r="B21" s="36" t="s">
        <v>33</v>
      </c>
      <c r="C21" s="36"/>
    </row>
    <row r="22" spans="1:3" x14ac:dyDescent="0.25">
      <c r="A22" s="13" t="s">
        <v>61</v>
      </c>
      <c r="B22" s="52"/>
      <c r="C22" s="53"/>
    </row>
    <row r="23" spans="1:3" x14ac:dyDescent="0.25">
      <c r="A23" s="13" t="s">
        <v>16</v>
      </c>
      <c r="B23" s="36" t="s">
        <v>22</v>
      </c>
      <c r="C23" s="36"/>
    </row>
    <row r="24" spans="1:3" x14ac:dyDescent="0.25">
      <c r="A24" s="13" t="s">
        <v>75</v>
      </c>
      <c r="B24" s="36" t="s">
        <v>33</v>
      </c>
      <c r="C24" s="36"/>
    </row>
    <row r="25" spans="1:3" x14ac:dyDescent="0.25">
      <c r="A25" s="13" t="s">
        <v>38</v>
      </c>
      <c r="B25" s="36"/>
      <c r="C25" s="36"/>
    </row>
    <row r="26" spans="1:3" x14ac:dyDescent="0.25">
      <c r="A26" s="12" t="s">
        <v>76</v>
      </c>
      <c r="B26" s="36" t="s">
        <v>33</v>
      </c>
      <c r="C26" s="36"/>
    </row>
    <row r="27" spans="1:3" x14ac:dyDescent="0.25">
      <c r="A27" s="66" t="s">
        <v>64</v>
      </c>
      <c r="B27" s="66"/>
      <c r="C27" s="66"/>
    </row>
    <row r="28" spans="1:3" ht="14.45" customHeight="1" x14ac:dyDescent="0.25">
      <c r="A28" s="61" t="s">
        <v>158</v>
      </c>
      <c r="B28" s="62"/>
      <c r="C28" s="31"/>
    </row>
    <row r="29" spans="1:3" ht="14.45" customHeight="1" x14ac:dyDescent="0.25">
      <c r="A29" s="55" t="s">
        <v>159</v>
      </c>
      <c r="B29" s="56"/>
      <c r="C29" s="31" t="s">
        <v>160</v>
      </c>
    </row>
    <row r="30" spans="1:3" ht="14.45" customHeight="1" x14ac:dyDescent="0.25">
      <c r="A30" s="55" t="s">
        <v>161</v>
      </c>
      <c r="B30" s="56"/>
      <c r="C30" s="32" t="s">
        <v>160</v>
      </c>
    </row>
    <row r="31" spans="1:3" ht="14.45" customHeight="1" x14ac:dyDescent="0.25">
      <c r="A31" s="55" t="s">
        <v>162</v>
      </c>
      <c r="B31" s="56"/>
      <c r="C31" s="31" t="s">
        <v>160</v>
      </c>
    </row>
    <row r="32" spans="1:3" ht="14.45" customHeight="1" x14ac:dyDescent="0.25">
      <c r="A32" s="55" t="s">
        <v>163</v>
      </c>
      <c r="B32" s="56"/>
      <c r="C32" s="31" t="s">
        <v>160</v>
      </c>
    </row>
    <row r="33" spans="1:3" ht="14.45" customHeight="1" x14ac:dyDescent="0.25">
      <c r="A33" s="64" t="s">
        <v>164</v>
      </c>
      <c r="B33" s="65"/>
      <c r="C33" s="33"/>
    </row>
    <row r="34" spans="1:3" ht="14.45" customHeight="1" x14ac:dyDescent="0.25">
      <c r="A34" s="55" t="s">
        <v>37</v>
      </c>
      <c r="B34" s="56"/>
      <c r="C34" s="31" t="s">
        <v>160</v>
      </c>
    </row>
    <row r="35" spans="1:3" ht="14.45" customHeight="1" x14ac:dyDescent="0.25">
      <c r="A35" s="55" t="s">
        <v>36</v>
      </c>
      <c r="B35" s="56"/>
      <c r="C35" s="31" t="s">
        <v>160</v>
      </c>
    </row>
    <row r="36" spans="1:3" ht="14.45" customHeight="1" x14ac:dyDescent="0.25">
      <c r="A36" s="57" t="s">
        <v>35</v>
      </c>
      <c r="B36" s="58"/>
      <c r="C36" s="32"/>
    </row>
    <row r="37" spans="1:3" ht="14.45" customHeight="1" x14ac:dyDescent="0.25">
      <c r="A37" s="55" t="s">
        <v>13</v>
      </c>
      <c r="B37" s="56"/>
      <c r="C37" s="31" t="s">
        <v>160</v>
      </c>
    </row>
    <row r="38" spans="1:3" ht="14.45" customHeight="1" x14ac:dyDescent="0.25">
      <c r="A38" s="55" t="s">
        <v>14</v>
      </c>
      <c r="B38" s="56"/>
      <c r="C38" s="31"/>
    </row>
    <row r="39" spans="1:3" ht="14.45" customHeight="1" x14ac:dyDescent="0.25">
      <c r="A39" s="55" t="s">
        <v>34</v>
      </c>
      <c r="B39" s="56"/>
      <c r="C39" s="31" t="s">
        <v>160</v>
      </c>
    </row>
    <row r="40" spans="1:3" ht="14.45" customHeight="1" x14ac:dyDescent="0.25">
      <c r="A40" s="39" t="s">
        <v>94</v>
      </c>
      <c r="B40" s="40"/>
      <c r="C40" s="33"/>
    </row>
    <row r="41" spans="1:3" ht="14.45" customHeight="1" x14ac:dyDescent="0.25">
      <c r="A41" s="34" t="s">
        <v>106</v>
      </c>
      <c r="B41" s="34"/>
      <c r="C41" s="34"/>
    </row>
    <row r="42" spans="1:3" x14ac:dyDescent="0.25">
      <c r="A42" s="63" t="s">
        <v>88</v>
      </c>
      <c r="B42" s="63"/>
      <c r="C42" s="63"/>
    </row>
    <row r="43" spans="1:3" x14ac:dyDescent="0.25">
      <c r="A43" s="59" t="s">
        <v>89</v>
      </c>
      <c r="B43" s="59"/>
      <c r="C43" s="11"/>
    </row>
    <row r="44" spans="1:3" x14ac:dyDescent="0.25">
      <c r="A44" s="59" t="s">
        <v>90</v>
      </c>
      <c r="B44" s="59"/>
      <c r="C44" s="11"/>
    </row>
    <row r="45" spans="1:3" x14ac:dyDescent="0.25">
      <c r="A45" s="59" t="s">
        <v>91</v>
      </c>
      <c r="B45" s="59"/>
      <c r="C45" s="11"/>
    </row>
    <row r="46" spans="1:3" x14ac:dyDescent="0.25">
      <c r="A46" s="59" t="s">
        <v>92</v>
      </c>
      <c r="B46" s="59"/>
      <c r="C46" s="11"/>
    </row>
    <row r="47" spans="1:3" x14ac:dyDescent="0.25">
      <c r="A47" s="59" t="s">
        <v>93</v>
      </c>
      <c r="B47" s="59"/>
      <c r="C47" s="11"/>
    </row>
    <row r="48" spans="1:3" x14ac:dyDescent="0.25">
      <c r="A48" s="59" t="s">
        <v>95</v>
      </c>
      <c r="B48" s="59"/>
      <c r="C48" s="11"/>
    </row>
    <row r="49" spans="1:3" x14ac:dyDescent="0.25">
      <c r="A49" s="59" t="s">
        <v>96</v>
      </c>
      <c r="B49" s="59"/>
      <c r="C49" s="11"/>
    </row>
    <row r="50" spans="1:3" x14ac:dyDescent="0.25">
      <c r="A50" s="59" t="s">
        <v>97</v>
      </c>
      <c r="B50" s="59"/>
      <c r="C50" s="11"/>
    </row>
    <row r="51" spans="1:3" x14ac:dyDescent="0.25">
      <c r="A51" s="59" t="s">
        <v>98</v>
      </c>
      <c r="B51" s="59"/>
      <c r="C51" s="11"/>
    </row>
    <row r="52" spans="1:3" x14ac:dyDescent="0.25">
      <c r="A52" s="59" t="s">
        <v>99</v>
      </c>
      <c r="B52" s="59"/>
      <c r="C52" s="11"/>
    </row>
    <row r="53" spans="1:3" x14ac:dyDescent="0.25">
      <c r="A53" s="59" t="s">
        <v>100</v>
      </c>
      <c r="B53" s="59"/>
      <c r="C53" s="11"/>
    </row>
    <row r="54" spans="1:3" x14ac:dyDescent="0.25">
      <c r="A54" s="59" t="s">
        <v>101</v>
      </c>
      <c r="B54" s="59"/>
      <c r="C54" s="11"/>
    </row>
    <row r="55" spans="1:3" x14ac:dyDescent="0.25">
      <c r="A55" s="59" t="s">
        <v>102</v>
      </c>
      <c r="B55" s="59"/>
      <c r="C55" s="11"/>
    </row>
    <row r="56" spans="1:3" x14ac:dyDescent="0.25">
      <c r="A56" s="59" t="s">
        <v>103</v>
      </c>
      <c r="B56" s="59"/>
      <c r="C56" s="11"/>
    </row>
    <row r="57" spans="1:3" x14ac:dyDescent="0.25">
      <c r="A57" s="59" t="s">
        <v>104</v>
      </c>
      <c r="B57" s="59"/>
      <c r="C57" s="11"/>
    </row>
    <row r="58" spans="1:3" x14ac:dyDescent="0.25">
      <c r="A58" s="59" t="s">
        <v>105</v>
      </c>
      <c r="B58" s="59"/>
      <c r="C58" s="11"/>
    </row>
    <row r="59" spans="1:3" x14ac:dyDescent="0.25">
      <c r="A59" s="60"/>
      <c r="B59" s="60"/>
      <c r="C59" s="11"/>
    </row>
  </sheetData>
  <mergeCells count="55">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7:B47"/>
    <mergeCell ref="A42:C42"/>
    <mergeCell ref="A43:B43"/>
    <mergeCell ref="A44:B44"/>
    <mergeCell ref="A45:B45"/>
    <mergeCell ref="A46:B46"/>
    <mergeCell ref="A30:B30"/>
    <mergeCell ref="A31:B31"/>
    <mergeCell ref="A32:B32"/>
    <mergeCell ref="A38:B38"/>
    <mergeCell ref="A39:B39"/>
    <mergeCell ref="A40:B40"/>
    <mergeCell ref="A33:B33"/>
    <mergeCell ref="A34:B34"/>
    <mergeCell ref="A55:B55"/>
    <mergeCell ref="A56:B56"/>
    <mergeCell ref="A57:B57"/>
    <mergeCell ref="A58:B58"/>
    <mergeCell ref="A59:B59"/>
    <mergeCell ref="A35:B35"/>
    <mergeCell ref="A36:B36"/>
    <mergeCell ref="A37:B37"/>
    <mergeCell ref="A54:B54"/>
    <mergeCell ref="A48:B48"/>
    <mergeCell ref="A49:B49"/>
    <mergeCell ref="A50:B50"/>
    <mergeCell ref="A51:B51"/>
    <mergeCell ref="A52:B52"/>
    <mergeCell ref="A53:B5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14" sqref="C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9" t="s">
        <v>43</v>
      </c>
      <c r="B1" s="69"/>
      <c r="C1" s="69"/>
    </row>
    <row r="2" spans="1:6" x14ac:dyDescent="0.25">
      <c r="A2" s="20" t="s">
        <v>25</v>
      </c>
      <c r="B2" s="78" t="s">
        <v>155</v>
      </c>
      <c r="C2" s="79"/>
    </row>
    <row r="3" spans="1:6" x14ac:dyDescent="0.25">
      <c r="A3" s="21" t="s">
        <v>11</v>
      </c>
      <c r="B3" s="80" t="str">
        <f>'GENERALES NOTA 322'!B2:C2</f>
        <v>11001310303320190083300</v>
      </c>
      <c r="C3" s="80"/>
    </row>
    <row r="4" spans="1:6" x14ac:dyDescent="0.25">
      <c r="A4" s="21" t="s">
        <v>0</v>
      </c>
      <c r="B4" s="80" t="str">
        <f>'GENERALES NOTA 322'!B3:C3</f>
        <v>Juzgado 33 Civil del Circuito de Bogotá.</v>
      </c>
      <c r="C4" s="80"/>
    </row>
    <row r="5" spans="1:6" x14ac:dyDescent="0.25">
      <c r="A5" s="21" t="s">
        <v>109</v>
      </c>
      <c r="B5" s="80" t="str">
        <f>'GENERALES NOTA 322'!B4:C4</f>
        <v>Medimás E.P.S S.A.S
Estudios e Inversiones Medicas S.A.S - ESIMED S.A.
Clínica Esimed Santa Bibiana
Fundación Cardio Infantil - Instituro de Cardiología
Cafésalud E.P.S S.A. En Liquidación. 
Dr. Silvio Roberto Rosales Conde</v>
      </c>
      <c r="C5" s="80"/>
    </row>
    <row r="6" spans="1:6" ht="14.45" customHeight="1" x14ac:dyDescent="0.25">
      <c r="A6" s="21" t="s">
        <v>1</v>
      </c>
      <c r="B6" s="80" t="str">
        <f>'GENERALES NOTA 322'!B5:C5</f>
        <v>Jenny Consuelo Quiñones Becerra (Victima Directa)</v>
      </c>
      <c r="C6" s="80"/>
    </row>
    <row r="7" spans="1:6" x14ac:dyDescent="0.25">
      <c r="A7" s="21" t="s">
        <v>110</v>
      </c>
      <c r="B7" s="80" t="str">
        <f>'GENERALES NOTA 322'!B6:C6</f>
        <v>LLAMADA EN GARANTIA</v>
      </c>
      <c r="C7" s="80"/>
    </row>
    <row r="8" spans="1:6" ht="30" x14ac:dyDescent="0.25">
      <c r="A8" s="21" t="s">
        <v>46</v>
      </c>
      <c r="B8" s="74">
        <f>'GENERALES NOTA 322'!B15:C15</f>
        <v>913391069</v>
      </c>
      <c r="C8" s="75"/>
    </row>
    <row r="9" spans="1:6" x14ac:dyDescent="0.25">
      <c r="A9" s="81" t="s">
        <v>47</v>
      </c>
      <c r="B9" s="82" t="s">
        <v>48</v>
      </c>
      <c r="C9" s="83"/>
    </row>
    <row r="10" spans="1:6" x14ac:dyDescent="0.25">
      <c r="A10" s="81"/>
      <c r="B10" s="22" t="s">
        <v>49</v>
      </c>
      <c r="C10" s="19">
        <f>'GENERALES NOTA 322'!C17</f>
        <v>368881920</v>
      </c>
    </row>
    <row r="11" spans="1:6" x14ac:dyDescent="0.25">
      <c r="A11" s="81"/>
      <c r="B11" s="22" t="s">
        <v>50</v>
      </c>
      <c r="C11" s="19">
        <f>'GENERALES NOTA 322'!C18</f>
        <v>47639549</v>
      </c>
    </row>
    <row r="12" spans="1:6" x14ac:dyDescent="0.25">
      <c r="A12" s="81"/>
      <c r="B12" s="82"/>
      <c r="C12" s="83"/>
    </row>
    <row r="13" spans="1:6" x14ac:dyDescent="0.25">
      <c r="A13" s="81"/>
      <c r="B13" s="22" t="s">
        <v>112</v>
      </c>
      <c r="C13" s="24">
        <v>331242400</v>
      </c>
    </row>
    <row r="14" spans="1:6" x14ac:dyDescent="0.25">
      <c r="A14" s="81"/>
      <c r="B14" s="22" t="s">
        <v>113</v>
      </c>
      <c r="C14" s="24">
        <v>165623200</v>
      </c>
      <c r="E14" t="s">
        <v>59</v>
      </c>
      <c r="F14" s="17">
        <v>0.7</v>
      </c>
    </row>
    <row r="15" spans="1:6" x14ac:dyDescent="0.25">
      <c r="A15" s="23" t="s">
        <v>44</v>
      </c>
      <c r="B15" s="78" t="s">
        <v>57</v>
      </c>
      <c r="C15" s="79"/>
    </row>
    <row r="16" spans="1:6" ht="15" customHeight="1" x14ac:dyDescent="0.25">
      <c r="A16" s="21" t="s">
        <v>45</v>
      </c>
      <c r="B16" s="76" t="s">
        <v>166</v>
      </c>
      <c r="C16" s="77"/>
    </row>
    <row r="17" spans="1:3" ht="28.5" customHeight="1" x14ac:dyDescent="0.25">
      <c r="A17" s="14" t="s">
        <v>52</v>
      </c>
      <c r="B17" s="86">
        <f>((C19+C20+C22+C23)-C26)*C25*C27</f>
        <v>386459551</v>
      </c>
      <c r="C17" s="86"/>
    </row>
    <row r="18" spans="1:3" x14ac:dyDescent="0.25">
      <c r="A18" s="23" t="s">
        <v>53</v>
      </c>
      <c r="B18" s="84" t="s">
        <v>48</v>
      </c>
      <c r="C18" s="85"/>
    </row>
    <row r="19" spans="1:3" x14ac:dyDescent="0.25">
      <c r="A19" s="92"/>
      <c r="B19" s="22" t="s">
        <v>49</v>
      </c>
      <c r="C19" s="19">
        <v>344206380</v>
      </c>
    </row>
    <row r="20" spans="1:3" x14ac:dyDescent="0.25">
      <c r="A20" s="93"/>
      <c r="B20" s="22" t="s">
        <v>50</v>
      </c>
      <c r="C20" s="19">
        <v>0</v>
      </c>
    </row>
    <row r="21" spans="1:3" x14ac:dyDescent="0.25">
      <c r="A21" s="93"/>
      <c r="B21" s="82" t="s">
        <v>51</v>
      </c>
      <c r="C21" s="83"/>
    </row>
    <row r="22" spans="1:3" x14ac:dyDescent="0.25">
      <c r="A22" s="93"/>
      <c r="B22" s="22" t="s">
        <v>112</v>
      </c>
      <c r="C22" s="19">
        <v>50000000</v>
      </c>
    </row>
    <row r="23" spans="1:3" ht="45" x14ac:dyDescent="0.25">
      <c r="A23" s="93"/>
      <c r="B23" s="22" t="s">
        <v>114</v>
      </c>
      <c r="C23" s="19">
        <v>50000000</v>
      </c>
    </row>
    <row r="24" spans="1:3" x14ac:dyDescent="0.25">
      <c r="A24" s="93"/>
      <c r="B24" s="82" t="s">
        <v>115</v>
      </c>
      <c r="C24" s="83"/>
    </row>
    <row r="25" spans="1:3" x14ac:dyDescent="0.25">
      <c r="A25" s="25"/>
      <c r="B25" s="22" t="s">
        <v>127</v>
      </c>
      <c r="C25" s="26">
        <v>1</v>
      </c>
    </row>
    <row r="26" spans="1:3" x14ac:dyDescent="0.25">
      <c r="A26" s="27"/>
      <c r="B26" s="22" t="s">
        <v>116</v>
      </c>
      <c r="C26" s="28">
        <v>57746829</v>
      </c>
    </row>
    <row r="27" spans="1:3" x14ac:dyDescent="0.25">
      <c r="A27" s="27"/>
      <c r="B27" s="22" t="s">
        <v>135</v>
      </c>
      <c r="C27" s="26">
        <v>1</v>
      </c>
    </row>
    <row r="28" spans="1:3" x14ac:dyDescent="0.25">
      <c r="A28" s="18" t="s">
        <v>107</v>
      </c>
      <c r="B28" s="86">
        <f>IFERROR(B17*(VLOOKUP(B15,Hoja2!$G$1:$H$6,2,0)),16666)</f>
        <v>16666</v>
      </c>
      <c r="C28" s="86"/>
    </row>
    <row r="29" spans="1:3" ht="30" x14ac:dyDescent="0.25">
      <c r="A29" s="21" t="s">
        <v>54</v>
      </c>
      <c r="B29" s="87" t="s">
        <v>167</v>
      </c>
      <c r="C29" s="88"/>
    </row>
    <row r="30" spans="1:3" ht="30" x14ac:dyDescent="0.25">
      <c r="A30" s="21" t="s">
        <v>55</v>
      </c>
      <c r="B30" s="89" t="s">
        <v>165</v>
      </c>
      <c r="C30" s="90"/>
    </row>
    <row r="31" spans="1:3" ht="18.75" x14ac:dyDescent="0.25">
      <c r="A31" s="29" t="s">
        <v>117</v>
      </c>
      <c r="B31" s="29"/>
      <c r="C31" s="29"/>
    </row>
    <row r="32" spans="1:3" x14ac:dyDescent="0.25">
      <c r="A32" s="30" t="s">
        <v>118</v>
      </c>
      <c r="B32" s="91"/>
      <c r="C32" s="91"/>
    </row>
    <row r="33" spans="1:3" x14ac:dyDescent="0.25">
      <c r="A33" s="30" t="s">
        <v>119</v>
      </c>
      <c r="B33" s="91"/>
      <c r="C33" s="9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9" t="s">
        <v>56</v>
      </c>
      <c r="B1" s="69"/>
      <c r="C1" s="69"/>
    </row>
    <row r="2" spans="1:3" ht="17.100000000000001" customHeight="1" x14ac:dyDescent="0.25">
      <c r="A2" s="13" t="s">
        <v>25</v>
      </c>
      <c r="B2" s="70" t="str">
        <f>'[2]AUTOS NOTA 321'!B2:C2</f>
        <v xml:space="preserve">SINIESTRO   LEGIS </v>
      </c>
      <c r="C2" s="71"/>
    </row>
    <row r="3" spans="1:3" ht="15.95" customHeight="1" x14ac:dyDescent="0.25">
      <c r="A3" s="5" t="s">
        <v>11</v>
      </c>
      <c r="B3" s="36" t="str">
        <f>'GENERALES NOTA 322'!B2:C2</f>
        <v>11001310303320190083300</v>
      </c>
      <c r="C3" s="36"/>
    </row>
    <row r="4" spans="1:3" x14ac:dyDescent="0.25">
      <c r="A4" s="5" t="s">
        <v>0</v>
      </c>
      <c r="B4" s="36" t="str">
        <f>'GENERALES NOTA 322'!B3:C3</f>
        <v>Juzgado 33 Civil del Circuito de Bogotá.</v>
      </c>
      <c r="C4" s="36"/>
    </row>
    <row r="5" spans="1:3" ht="29.1" customHeight="1" x14ac:dyDescent="0.25">
      <c r="A5" s="5" t="s">
        <v>109</v>
      </c>
      <c r="B5" s="36" t="str">
        <f>'GENERALES NOTA 322'!B4:C4</f>
        <v>Medimás E.P.S S.A.S
Estudios e Inversiones Medicas S.A.S - ESIMED S.A.
Clínica Esimed Santa Bibiana
Fundación Cardio Infantil - Instituro de Cardiología
Cafésalud E.P.S S.A. En Liquidación. 
Dr. Silvio Roberto Rosales Conde</v>
      </c>
      <c r="C5" s="36"/>
    </row>
    <row r="6" spans="1:3" x14ac:dyDescent="0.25">
      <c r="A6" s="5" t="s">
        <v>1</v>
      </c>
      <c r="B6" s="36" t="str">
        <f>'GENERALES NOTA 322'!B5:C5</f>
        <v>Jenny Consuelo Quiñones Becerra (Victima Directa)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94"/>
      <c r="C9" s="94"/>
    </row>
    <row r="10" spans="1:3" x14ac:dyDescent="0.25">
      <c r="A10" s="15" t="s">
        <v>122</v>
      </c>
      <c r="B10" s="36"/>
      <c r="C10" s="36"/>
    </row>
    <row r="11" spans="1:3" ht="30" x14ac:dyDescent="0.25">
      <c r="A11" s="15" t="s">
        <v>123</v>
      </c>
      <c r="B11" s="95"/>
      <c r="C11" s="60"/>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María Valencia Arango</cp:lastModifiedBy>
  <dcterms:created xsi:type="dcterms:W3CDTF">2020-12-07T14:41:17Z</dcterms:created>
  <dcterms:modified xsi:type="dcterms:W3CDTF">2024-06-18T13:51:34Z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