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mkrodriguez\Downloads\"/>
    </mc:Choice>
  </mc:AlternateContent>
  <xr:revisionPtr revIDLastSave="0" documentId="13_ncr:1_{F9252291-A712-4D74-9B24-D82C38D1C9AB}" xr6:coauthVersionLast="47" xr6:coauthVersionMax="47" xr10:uidLastSave="{00000000-0000-0000-0000-000000000000}"/>
  <bookViews>
    <workbookView xWindow="-120" yWindow="-120" windowWidth="24240" windowHeight="13020" firstSheet="2"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4" l="1"/>
  <c r="B5" i="12"/>
  <c r="B8" i="17"/>
  <c r="B7" i="17"/>
  <c r="B6" i="17"/>
  <c r="B12" i="17" s="1"/>
  <c r="B11" i="17" s="1"/>
  <c r="B15" i="17" s="1"/>
  <c r="B5" i="17"/>
  <c r="B4" i="17"/>
  <c r="B3" i="17"/>
  <c r="B2" i="17"/>
  <c r="B5" i="10"/>
  <c r="B5" i="14" s="1"/>
  <c r="B4" i="10"/>
  <c r="B3" i="10"/>
  <c r="B4" i="14"/>
  <c r="B6" i="14"/>
  <c r="B8" i="14"/>
  <c r="B7" i="14"/>
  <c r="B3" i="14"/>
  <c r="B2" i="14"/>
  <c r="B3" i="12"/>
  <c r="B2" i="12" l="1"/>
  <c r="B7" i="12"/>
  <c r="B6" i="12"/>
  <c r="B4" i="12"/>
  <c r="B11" i="14" l="1"/>
  <c r="B15" i="14" s="1"/>
  <c r="B7" i="10"/>
  <c r="B6" i="10"/>
</calcChain>
</file>

<file path=xl/sharedStrings.xml><?xml version="1.0" encoding="utf-8"?>
<sst xmlns="http://schemas.openxmlformats.org/spreadsheetml/2006/main" count="193" uniqueCount="136">
  <si>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</si>
  <si>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</si>
  <si>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</si>
  <si>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</si>
  <si>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</si>
  <si>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</si>
  <si>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</si>
  <si>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</si>
  <si>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</si>
  <si>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</si>
  <si>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</si>
  <si>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</si>
  <si>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</si>
  <si>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</si>
  <si>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</si>
  <si>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</si>
  <si>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</si>
  <si>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</si>
  <si>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</si>
  <si>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</si>
  <si>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</si>
  <si>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</si>
  <si>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</si>
  <si>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</si>
  <si>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</si>
  <si>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</si>
  <si>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</si>
  <si>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</si>
  <si>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</si>
  <si>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</si>
  <si>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</si>
  <si>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</si>
  <si>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</si>
  <si>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</si>
  <si>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</si>
  <si>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</si>
  <si>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</si>
  <si>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</si>
  <si>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</si>
  <si>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</si>
  <si>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</si>
  <si>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</si>
  <si>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</si>
  <si>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</si>
  <si>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</si>
  <si>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</si>
  <si>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</si>
  <si>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</si>
  <si>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</si>
  <si>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</si>
  <si>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</si>
  <si>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</si>
  <si>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</si>
  <si>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</si>
  <si>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</si>
  <si>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</si>
  <si>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</si>
  <si>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</si>
  <si>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</si>
  <si>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</si>
  <si>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</si>
  <si>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</si>
  <si>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</si>
  <si>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</si>
  <si>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</si>
  <si>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</si>
  <si>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</si>
  <si>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</si>
  <si>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</si>
  <si>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</si>
  <si>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</si>
  <si>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</si>
  <si>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</si>
  <si>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</si>
  <si>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</si>
  <si>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</si>
  <si>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</si>
  <si>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</si>
  <si>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</si>
  <si>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</si>
  <si>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</si>
  <si>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</si>
  <si>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</si>
  <si>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</si>
  <si>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</si>
  <si>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</si>
  <si>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</si>
  <si>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</si>
  <si>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</si>
  <si>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</si>
  <si>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</si>
  <si>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</si>
  <si>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</si>
  <si>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</si>
  <si>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</si>
  <si>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</si>
  <si>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</si>
  <si>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</si>
  <si>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</si>
  <si>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</si>
  <si>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</si>
  <si>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</si>
  <si>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</si>
  <si>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</si>
  <si>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</si>
  <si>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</si>
  <si>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</si>
  <si>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</si>
  <si>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</si>
  <si>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</si>
  <si>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</si>
  <si>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</si>
  <si>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</si>
  <si>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</si>
  <si>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</si>
  <si>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</si>
  <si>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</si>
  <si>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</si>
  <si>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</si>
  <si>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PRF-1600.20.10.18.1332</t>
  </si>
  <si>
    <t>CONTRALORÍA GENERAL DE SANTIAGO DE CALI</t>
  </si>
  <si>
    <t>SINIESTRO 118926727</t>
  </si>
  <si>
    <t>EMCALI EICE</t>
  </si>
  <si>
    <r>
      <t>ALLIANZ SEGUROS S.A. (80.00%)</t>
    </r>
    <r>
      <rPr>
        <sz val="11"/>
        <color rgb="FFFF0000"/>
        <rFont val="Calibri"/>
        <family val="2"/>
        <scheme val="minor"/>
      </rPr>
      <t xml:space="preserve"> </t>
    </r>
    <r>
      <rPr>
        <sz val="11"/>
        <color theme="1"/>
        <rFont val="Calibri"/>
        <family val="2"/>
        <scheme val="minor"/>
      </rPr>
      <t>LA PREVISORA S.A. 20%)</t>
    </r>
  </si>
  <si>
    <t>El ente de control sostiene que hay un presunto detrimento patrimonial, por concepto de sanciones y /o multas ocasionados por la ocurrencia de silencios administrativos positivos, violación a la convención Colectiva de Trabajado, indebida notificación en cumplimiento de las Resoluciones emanadas por la Superintendencia de Industria y Comercio, y la Superintendencia de Servicios Públicos Domiciliarios.</t>
  </si>
  <si>
    <t>EMCALI EICE ESP</t>
  </si>
  <si>
    <t>890399003 - 4</t>
  </si>
  <si>
    <t>021311843/0 -  021735511/0</t>
  </si>
  <si>
    <t>Manejo</t>
  </si>
  <si>
    <t>MANEJO</t>
  </si>
  <si>
    <t xml:space="preserve"> LA PREVISORA S.A.</t>
  </si>
  <si>
    <t>ALLIANZ SEGUROS S.A.</t>
  </si>
  <si>
    <t>021311843/0: : Desde las 00:00 horas del 01/05/2013 hasta las 24:00 horas del 27/02/2014
021735511/0: Desde las 00:00 horas del 02/04/2015 hasta las 24:00 horas del 19/04/2016.</t>
  </si>
  <si>
    <t>CONTINGENCIA: es remota porque los contratos de seguros fundamento de la vinculación como terceros civilmente responsables no prestan cobertura temporal. La responsabilidad de los presuntos responsable debe demostrarse en el devenir procesal.
Cobertura temporal: 
El contrato No. 021311843/, se concertó bajo la modalidad de ocurrencia, la cual cubre los detrimentos patrimoniales que se generen durante la vigencia del seguro, sin tener en consideración la fecha en la cual sean reclamados. Para la fecha de los hechos, esto es en 2015, la póliza no se encontraba vigente, razón por la cual NO presta cobertura temporal.
El contrato No. 021735511/0, se concertó bajo la modalidad por descubrimiento, quedando debidamente amparadas todas las pérdidas que se descubran durante la vigencia de la misma, por ello, para el 24 de enero de 2019, cuando se profiere el Auto de Apertura de Responsabilidad Fiscal dentro del proceso No. 1332, ya su vigencia había fenecido, y en ese orden de ideas no es posible afectar el respectivo contrato de seguro, al haberse concertado la modalidad de cobertura por descubrimiento se tenía hasta el 19 de abril de 2016, para poder vincular a mi representada al proceso de responsabilidad fiscal, y que la misma con fundamento en el contrato de seguro pudiera ser declarada como tercero civilmente responsable.
Cobertura material: las pólizas fundamentos de la vinculación tienen cobertura para alcances fiscales y/o fallos con responsabilidad fiscal
La responsabilidad de los presuntos responsables debe ser demostrado en el devenir procesal. No obstante, las acciones del contrato de seguro se encuentran prescriptas, al transcurrir más de dos (2) años desde la fecha de los hechos y el momento en que se realiza la reclamación a la aseguradora, esto es el 24 de enero de 2019. La responsabilidad que se le endilga a los presuntos responsables fiscales se calificó a título de culpa grave, comportando un riesgo inasegurable.
Pese a lo anterior, puede existir riesgo de fallo con responsabilidad fiscal, por cuanto los entes de control al momento de proferir el fallo no tienen en cuenta la prescripción de las acciones derivadas de los contratos de seguro de los dos (2) años, que el dolo y la culpa son inasegurables como tampoco el ámbito temporal ni el descubrimiento de la pérdida. Todo lo anterior, sin perjuicio del carácter contingente del proceso.</t>
  </si>
  <si>
    <t>Como liquidación del detrimento patrimonial se llegó a la suma $74880.000.  Este valor se calculó de la siguiente manera:
Del monto total del detrimento patrimonial, que para el caso es de $104.000.000, se restó el valor del deducible pactado correspondiente al 10% del valor a indemnizar ($10.400.000) tal como quedó pactado en la póliza, para un monto total $93.600.000. A ese valor se le aplica el porcentaje de coaseguro de ALLIANZ del 80%, lo que nos arroja $74.880.000.</t>
  </si>
  <si>
    <t xml:space="preserve">EXCEPCIONES FRENTE A LA RESPONSABILIDAD DE LOS PRESUNTOS RESPONSABLES:
1. EN EL PRESENTE CASO NO SE REÚNEN LOS ELEMENTOS DE LA RESPONSABILIDAD FISCAL, CONCRETAMENTE, NO SE DEMOSTRÓ LA EXISTENCIA DE UN DAÑO PATRIMONIAL A EMCALI E.I.C.E. E.S.P.
2. EN EL PRESENTE CASO NO SE REÚNEN LOS ELEMENTOS DE LA RESPONSABILIDAD FISCAL, CONCRETAMENTE, NO SE DEMOSTRÓ LA EXISTENCIA DE CULPA GRAVE Y/O DOLO EN CABEZA DE LOS INVESTIGADOS.
3. INEXISTENCIA DE RESPONSABILIDAD FISCAL POR AUSENCIA DE NEXO CAUSAL.
EXCEPCIONES FRENTE AL CONTRATO DE SEGURO:
1. EL ENTE DE CONTROL PASÓ POR ALTO QUE EL DOLO Y LA CULPA GRAVE SON RIESGOS INASEGURABLES, Y CON FUNDAMENTO EN LAS PÓLIZAS DE MANEJO GLOBAL Nos. 021311843/0 y 021735511/0, NO ERA POSIBLE MANTENER LA VINCULACIÓN COMO TERCERO CIVILMENTE RESPONSABLE A MI PROCURADA.
2. AUSENCIA DE COBERTURA TEMPORAL DE LA PÓLIZA DE MANEJO No. 021311843/0, CON VIGENCIA COMPRENDIDA ENTRE EL 1º DE MAYO DE 2013 AL 27 DE FEBRERO DE 2014, EN TANTO QUE EL ACAECIMIENTO DEL HECHO INVESTIGADO NO OCURRIÓ DENTRO DE LA VIGENCIA PACTADA EN LA PÓLIZA. 
3. INEXISTENCIA DE COBERTURA DE LA PÓLIZA DE MANEJO No. 021735511/0, CON VIGENCIA COMPRENDIDA ENTRE EL 2 DE ABRIL DE 2015 AL 19 DE ABRIL DE 2016, POR CUANTO AL MOMENTO QUE SE HACE EL DESCUBRIMIENTO DE LA PÉRDIDA EL CONTRATO DE SEGURO NO SE ENCONTRABA VIGENTE.
4. AUSENCIA DE COBERTURA DE LA PÓLIZA DE MANEJO No. 021735511/0, CON VIGENCIA COMPRENDIDA ENTRE EL 02 DE ABRIL DE 2015 AL 19 DE ABRIL DE 2016, POR NO REALIZARSE EL RIESGO ASEGURADO, AL TENOR DE LO CONCERTADO EL CONTRATO ASEGURATICIO.
5. EN EL PRESENTE CASO OPERÓ LA PRESCRIPCIÓN DE LAS ACCIONES DERIVADAS DEL CONTRATO DE SEGURO. 
6. LA OBLIGACIÓN DE ALLIANZ SEGUROS S.A, SE CIRCUNSCRIBE AL PORCENTAJE DE PARTICIPACIÓN TENIENDO EN CUENTA LA EXISTENCIA DE COASEGURO E INEXISTENCIA DE SOLIDARIDAD ENTRE LAS COASEGURADORAS.
7.  LA OBLIGACIÓN DE ALLIANZ SEGUROS S.A., ESTÁ SUJETA AL LÍMITE MÁXIMO DE COBERTURA PACTADO EN LA PÓLIZA DE SEGURO MANEJO No. 021735511/0, CON VIGENCIA COMPRENDIDA ENTRE EL 2 DE ABRIL DE 2015 AL 19 DE ABRIL DE 2016.
8.  EN LA PÓLIZA DE SEGURO MANEJO No. 021735511/0, CON VIGENCIA COMPRENDIDA ENTRE EL 2 DE ABRIL DE 2015 AL 19 DE ABRIL DE 2016, SE PACTÓ UN DEDUCIBLE DEL 10% DEL VALOR DE LA PÉRDIDA MÍNIMO 2 SMLMV QUE NO PUEDE SER PASADO POR ALTO POR EL ENTE DE CONTROL FISCAL.
9.  APLICABILIDAD DE LAS CAUSALES DE EXCLUSIÓN CONCERTADAS EN LAS CONDICIONES GENERALES DE LA PÓLIZA DE SEGURO PREVIALCALDÍAS MULTIRIESGO No. 021735511/0, CON VIGENCIA COMPRENDIDA ENTRE EL 2 DE ABRIL DE 2015 AL 19 DE ABRIL DE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</si>
</sst>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14" fontId="0" fillId="0" borderId="2" xfId="0" applyNumberFormat="1" applyBorder="1" applyAlignment="1">
      <alignment horizontal="justify" vertical="top" wrapText="1"/>
    </xf>
    <xf numFmtId="14" fontId="0" fillId="0" borderId="2" xfId="0" applyNumberFormat="1" applyBorder="1" applyAlignment="1">
      <alignment horizontal="left" vertical="top"/>
    </xf>
    <xf numFmtId="14" fontId="0" fillId="0" borderId="1" xfId="0" applyNumberFormat="1" applyBorder="1" applyAlignment="1">
      <alignment horizontal="justify" vertical="top"/>
    </xf>
    <xf numFmtId="9" fontId="0" fillId="0" borderId="1" xfId="0" applyNumberFormat="1" applyBorder="1" applyAlignment="1">
      <alignment horizontal="justify" vertical="top"/>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7" sqref="B7:C7"/>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119</v>
      </c>
      <c r="C2" s="37"/>
    </row>
    <row r="3" spans="1:3" ht="15" customHeight="1" x14ac:dyDescent="0.25">
      <c r="A3" s="5" t="s">
        <v>2</v>
      </c>
      <c r="B3" s="38" t="s">
        <v>120</v>
      </c>
      <c r="C3" s="39"/>
    </row>
    <row r="4" spans="1:3" x14ac:dyDescent="0.25">
      <c r="A4" s="5" t="s">
        <v>3</v>
      </c>
      <c r="B4" s="38" t="s">
        <v>18</v>
      </c>
      <c r="C4" s="39"/>
    </row>
    <row r="5" spans="1:3" x14ac:dyDescent="0.25">
      <c r="A5" s="5" t="s">
        <v>4</v>
      </c>
      <c r="B5" s="37" t="s">
        <v>20</v>
      </c>
      <c r="C5" s="37"/>
    </row>
    <row r="6" spans="1:3" x14ac:dyDescent="0.25">
      <c r="A6" s="5" t="s">
        <v>5</v>
      </c>
      <c r="B6" s="41" t="s">
        <v>122</v>
      </c>
      <c r="C6" s="42"/>
    </row>
    <row r="7" spans="1:3" x14ac:dyDescent="0.25">
      <c r="A7" s="5" t="s">
        <v>6</v>
      </c>
      <c r="B7" s="43">
        <v>104000000</v>
      </c>
      <c r="C7" s="37"/>
    </row>
    <row r="8" spans="1:3" x14ac:dyDescent="0.25">
      <c r="A8" s="35" t="s">
        <v>7</v>
      </c>
      <c r="B8" s="37" t="s">
        <v>123</v>
      </c>
      <c r="C8" s="37"/>
    </row>
    <row r="9" spans="1:3" x14ac:dyDescent="0.25">
      <c r="A9" s="5" t="s">
        <v>8</v>
      </c>
      <c r="B9" s="86">
        <v>43271</v>
      </c>
      <c r="C9" s="45"/>
    </row>
    <row r="10" spans="1:3" x14ac:dyDescent="0.25">
      <c r="A10" s="48" t="s">
        <v>9</v>
      </c>
      <c r="B10" s="49" t="s">
        <v>124</v>
      </c>
      <c r="C10" s="37"/>
    </row>
    <row r="11" spans="1:3" ht="30" customHeight="1" x14ac:dyDescent="0.25">
      <c r="A11" s="48"/>
      <c r="B11" s="37"/>
      <c r="C11" s="37"/>
    </row>
    <row r="12" spans="1:3" x14ac:dyDescent="0.25">
      <c r="A12" s="48"/>
      <c r="B12" s="37"/>
      <c r="C12" s="37"/>
    </row>
    <row r="13" spans="1:3" x14ac:dyDescent="0.25">
      <c r="A13" s="5" t="s">
        <v>10</v>
      </c>
      <c r="B13" s="37" t="s">
        <v>125</v>
      </c>
      <c r="C13" s="37"/>
    </row>
    <row r="14" spans="1:3" ht="17.25" customHeight="1" x14ac:dyDescent="0.25">
      <c r="A14" s="5" t="s">
        <v>11</v>
      </c>
      <c r="B14" s="50" t="s">
        <v>126</v>
      </c>
      <c r="C14" s="50"/>
    </row>
    <row r="15" spans="1:3" ht="15.75" customHeight="1" x14ac:dyDescent="0.25">
      <c r="A15" s="5" t="s">
        <v>12</v>
      </c>
      <c r="B15" s="50" t="s">
        <v>127</v>
      </c>
      <c r="C15" s="50"/>
    </row>
    <row r="16" spans="1:3" ht="33" customHeight="1" x14ac:dyDescent="0.25">
      <c r="A16" s="5" t="s">
        <v>13</v>
      </c>
      <c r="B16" s="44" t="s">
        <v>128</v>
      </c>
      <c r="C16" s="45"/>
    </row>
    <row r="17" spans="1:3" ht="18.75" customHeight="1" x14ac:dyDescent="0.25">
      <c r="A17" s="5" t="s">
        <v>14</v>
      </c>
      <c r="B17" s="87">
        <v>44577</v>
      </c>
      <c r="C17" s="47"/>
    </row>
    <row r="18" spans="1:3" x14ac:dyDescent="0.25">
      <c r="A18" s="5" t="s">
        <v>15</v>
      </c>
      <c r="B18" s="87">
        <v>45198</v>
      </c>
      <c r="C18" s="47"/>
    </row>
    <row r="19" spans="1:3" x14ac:dyDescent="0.25">
      <c r="A19" s="5" t="s">
        <v>16</v>
      </c>
      <c r="B19" s="88">
        <v>45218</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6" sqref="B6:C6"/>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3" t="s">
        <v>21</v>
      </c>
      <c r="B1" s="53"/>
      <c r="C1" s="53"/>
    </row>
    <row r="2" spans="1:3" x14ac:dyDescent="0.25">
      <c r="A2" s="15" t="s">
        <v>22</v>
      </c>
      <c r="B2" s="54" t="s">
        <v>121</v>
      </c>
      <c r="C2" s="55"/>
    </row>
    <row r="3" spans="1:3" s="25" customFormat="1" x14ac:dyDescent="0.25">
      <c r="A3" s="5" t="s">
        <v>1</v>
      </c>
      <c r="B3" s="37" t="str">
        <f>'GENERALES NOTA 322'!B2:C2</f>
        <v>PRF-1600.20.10.18.1332</v>
      </c>
      <c r="C3" s="37"/>
    </row>
    <row r="4" spans="1:3" s="2" customFormat="1" ht="14.45" customHeight="1" x14ac:dyDescent="0.25">
      <c r="A4" s="5" t="s">
        <v>2</v>
      </c>
      <c r="B4" s="37" t="str">
        <f>'GENERALES NOTA 322'!B3:C3</f>
        <v>CONTRALORÍA GENERAL DE SANTIAGO DE CALI</v>
      </c>
      <c r="C4" s="37"/>
    </row>
    <row r="5" spans="1:3" s="2" customFormat="1" x14ac:dyDescent="0.25">
      <c r="A5" s="5" t="s">
        <v>5</v>
      </c>
      <c r="B5" s="37" t="str">
        <f>'GENERALES NOTA 322'!B6:C6</f>
        <v>EMCALI EICE</v>
      </c>
      <c r="C5" s="37"/>
    </row>
    <row r="6" spans="1:3" s="2" customFormat="1" x14ac:dyDescent="0.25">
      <c r="A6" s="5" t="s">
        <v>6</v>
      </c>
      <c r="B6" s="56">
        <f>'GENERALES NOTA 322'!B7:C7</f>
        <v>104000000</v>
      </c>
      <c r="C6" s="56"/>
    </row>
    <row r="7" spans="1:3" s="2" customFormat="1" x14ac:dyDescent="0.25">
      <c r="A7" s="5" t="s">
        <v>7</v>
      </c>
      <c r="B7" s="37" t="str">
        <f>'GENERALES NOTA 322'!B8:C8</f>
        <v>ALLIANZ SEGUROS S.A. (80.00%) LA PREVISORA S.A. 20%)</v>
      </c>
      <c r="C7" s="37"/>
    </row>
    <row r="8" spans="1:3" x14ac:dyDescent="0.25">
      <c r="A8" s="12" t="s">
        <v>23</v>
      </c>
      <c r="B8" s="37" t="s">
        <v>127</v>
      </c>
      <c r="C8" s="37"/>
    </row>
    <row r="9" spans="1:3" x14ac:dyDescent="0.25">
      <c r="A9" s="12" t="s">
        <v>24</v>
      </c>
      <c r="B9" s="37" t="s">
        <v>129</v>
      </c>
      <c r="C9" s="37"/>
    </row>
    <row r="10" spans="1:3" x14ac:dyDescent="0.25">
      <c r="A10" s="12" t="s">
        <v>25</v>
      </c>
      <c r="B10" s="51">
        <v>800000000</v>
      </c>
      <c r="C10" s="52"/>
    </row>
    <row r="11" spans="1:3" x14ac:dyDescent="0.25">
      <c r="A11" s="12" t="s">
        <v>26</v>
      </c>
      <c r="B11" s="38" t="s">
        <v>108</v>
      </c>
      <c r="C11" s="39"/>
    </row>
    <row r="12" spans="1:3" x14ac:dyDescent="0.25">
      <c r="A12" s="12" t="s">
        <v>27</v>
      </c>
      <c r="B12" s="49" t="s">
        <v>132</v>
      </c>
      <c r="C12" s="37"/>
    </row>
    <row r="13" spans="1:3" x14ac:dyDescent="0.25">
      <c r="A13" s="12" t="s">
        <v>28</v>
      </c>
      <c r="B13" s="37"/>
      <c r="C13" s="37"/>
    </row>
    <row r="14" spans="1:3" x14ac:dyDescent="0.25">
      <c r="A14" s="12" t="s">
        <v>29</v>
      </c>
      <c r="B14" s="37"/>
      <c r="C14" s="37"/>
    </row>
    <row r="15" spans="1:3" x14ac:dyDescent="0.25">
      <c r="A15" s="57" t="s">
        <v>30</v>
      </c>
      <c r="B15" s="37"/>
      <c r="C15" s="37"/>
    </row>
    <row r="16" spans="1:3" x14ac:dyDescent="0.25">
      <c r="A16" s="58"/>
      <c r="B16" s="8" t="s">
        <v>31</v>
      </c>
      <c r="C16" s="9" t="s">
        <v>32</v>
      </c>
    </row>
    <row r="17" spans="1:3" x14ac:dyDescent="0.25">
      <c r="A17" s="58"/>
      <c r="B17" s="10" t="s">
        <v>131</v>
      </c>
      <c r="C17" s="89">
        <v>0.8</v>
      </c>
    </row>
    <row r="18" spans="1:3" x14ac:dyDescent="0.25">
      <c r="A18" s="58"/>
      <c r="B18" s="10" t="s">
        <v>130</v>
      </c>
      <c r="C18" s="89">
        <v>0.2</v>
      </c>
    </row>
    <row r="19" spans="1:3" x14ac:dyDescent="0.25">
      <c r="A19" s="58"/>
      <c r="B19" s="10"/>
      <c r="C19" s="10"/>
    </row>
    <row r="20" spans="1:3" x14ac:dyDescent="0.25">
      <c r="A20" s="12" t="s">
        <v>33</v>
      </c>
      <c r="B20" s="37"/>
      <c r="C20" s="37"/>
    </row>
    <row r="21" spans="1:3" x14ac:dyDescent="0.25">
      <c r="A21" s="12" t="s">
        <v>34</v>
      </c>
      <c r="B21" s="38"/>
      <c r="C21" s="39"/>
    </row>
    <row r="22" spans="1:3" x14ac:dyDescent="0.25">
      <c r="A22" s="11" t="s">
        <v>35</v>
      </c>
      <c r="B22" s="37"/>
      <c r="C22" s="37"/>
    </row>
    <row r="23" spans="1:3" x14ac:dyDescent="0.25">
      <c r="A23" s="59" t="s">
        <v>36</v>
      </c>
      <c r="B23" s="59"/>
      <c r="C23" s="59"/>
    </row>
    <row r="24" spans="1:3" x14ac:dyDescent="0.25">
      <c r="A24" s="46" t="s">
        <v>37</v>
      </c>
      <c r="B24" s="47"/>
      <c r="C24" s="22"/>
    </row>
    <row r="25" spans="1:3" x14ac:dyDescent="0.25">
      <c r="A25" s="46" t="s">
        <v>38</v>
      </c>
      <c r="B25" s="47"/>
      <c r="C25" s="22"/>
    </row>
    <row r="26" spans="1:3" x14ac:dyDescent="0.25">
      <c r="A26" s="46" t="s">
        <v>39</v>
      </c>
      <c r="B26" s="47"/>
      <c r="C26" s="23"/>
    </row>
    <row r="27" spans="1:3" x14ac:dyDescent="0.25">
      <c r="A27" s="16" t="s">
        <v>40</v>
      </c>
      <c r="B27" s="17"/>
      <c r="C27" s="22"/>
    </row>
    <row r="28" spans="1:3" x14ac:dyDescent="0.25">
      <c r="A28" s="46" t="s">
        <v>41</v>
      </c>
      <c r="B28" s="47"/>
      <c r="C28" s="22"/>
    </row>
    <row r="29" spans="1:3" x14ac:dyDescent="0.25">
      <c r="A29" s="46" t="s">
        <v>42</v>
      </c>
      <c r="B29" s="47"/>
      <c r="C29" s="36"/>
    </row>
    <row r="30" spans="1:3" x14ac:dyDescent="0.25">
      <c r="A30" s="46" t="s">
        <v>43</v>
      </c>
      <c r="B30" s="47"/>
      <c r="C30" s="22"/>
    </row>
    <row r="31" spans="1:3" x14ac:dyDescent="0.25">
      <c r="A31" s="54" t="s">
        <v>44</v>
      </c>
      <c r="B31" s="55"/>
      <c r="C31" s="24"/>
    </row>
    <row r="32" spans="1:3" x14ac:dyDescent="0.25">
      <c r="A32" s="61" t="s">
        <v>45</v>
      </c>
      <c r="B32" s="61"/>
      <c r="C32" s="61"/>
    </row>
    <row r="33" spans="1:3" x14ac:dyDescent="0.25">
      <c r="A33" s="60" t="s">
        <v>46</v>
      </c>
      <c r="B33" s="60"/>
      <c r="C33" s="10"/>
    </row>
    <row r="34" spans="1:3" x14ac:dyDescent="0.25">
      <c r="A34" s="60" t="s">
        <v>47</v>
      </c>
      <c r="B34" s="60"/>
      <c r="C34" s="10"/>
    </row>
    <row r="35" spans="1:3" x14ac:dyDescent="0.25">
      <c r="A35" s="60" t="s">
        <v>48</v>
      </c>
      <c r="B35" s="60"/>
      <c r="C35" s="10"/>
    </row>
    <row r="36" spans="1:3" x14ac:dyDescent="0.25">
      <c r="A36" s="60" t="s">
        <v>49</v>
      </c>
      <c r="B36" s="60"/>
      <c r="C36" s="10"/>
    </row>
    <row r="37" spans="1:3" x14ac:dyDescent="0.25">
      <c r="A37" s="60" t="s">
        <v>50</v>
      </c>
      <c r="B37" s="60"/>
      <c r="C37" s="10"/>
    </row>
    <row r="38" spans="1:3" x14ac:dyDescent="0.25">
      <c r="A38" s="60" t="s">
        <v>51</v>
      </c>
      <c r="B38" s="60"/>
      <c r="C38" s="10"/>
    </row>
    <row r="39" spans="1:3" x14ac:dyDescent="0.25">
      <c r="A39" s="60" t="s">
        <v>52</v>
      </c>
      <c r="B39" s="60"/>
      <c r="C39" s="10"/>
    </row>
    <row r="40" spans="1:3" x14ac:dyDescent="0.25">
      <c r="A40" s="60" t="s">
        <v>53</v>
      </c>
      <c r="B40" s="60"/>
      <c r="C40" s="10"/>
    </row>
    <row r="41" spans="1:3" x14ac:dyDescent="0.25">
      <c r="A41" s="60" t="s">
        <v>54</v>
      </c>
      <c r="B41" s="60"/>
      <c r="C41" s="10"/>
    </row>
    <row r="42" spans="1:3" x14ac:dyDescent="0.25">
      <c r="A42" s="60" t="s">
        <v>55</v>
      </c>
      <c r="B42" s="60"/>
      <c r="C42" s="10"/>
    </row>
    <row r="43" spans="1:3" x14ac:dyDescent="0.25">
      <c r="A43" s="60" t="s">
        <v>56</v>
      </c>
      <c r="B43" s="60"/>
      <c r="C43" s="10"/>
    </row>
    <row r="44" spans="1:3" x14ac:dyDescent="0.25">
      <c r="A44" s="60" t="s">
        <v>57</v>
      </c>
      <c r="B44" s="60"/>
      <c r="C44" s="10"/>
    </row>
    <row r="45" spans="1:3" x14ac:dyDescent="0.25">
      <c r="A45" s="60" t="s">
        <v>58</v>
      </c>
      <c r="B45" s="60"/>
      <c r="C45" s="10"/>
    </row>
    <row r="46" spans="1:3" x14ac:dyDescent="0.25">
      <c r="A46" s="60" t="s">
        <v>59</v>
      </c>
      <c r="B46" s="60"/>
      <c r="C46" s="10"/>
    </row>
    <row r="47" spans="1:3" x14ac:dyDescent="0.25">
      <c r="A47" s="60" t="s">
        <v>60</v>
      </c>
      <c r="B47" s="60"/>
      <c r="C47" s="10"/>
    </row>
    <row r="48" spans="1:3" x14ac:dyDescent="0.25">
      <c r="A48" s="60" t="s">
        <v>61</v>
      </c>
      <c r="B48" s="60"/>
      <c r="C48" s="10"/>
    </row>
    <row r="49" spans="1:3" x14ac:dyDescent="0.25">
      <c r="A49" s="62"/>
      <c r="B49" s="62"/>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8" zoomScale="80" zoomScaleNormal="80" workbookViewId="0">
      <selection activeCell="B14" sqref="B14:C14"/>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118926727</v>
      </c>
      <c r="C2" s="81"/>
    </row>
    <row r="3" spans="1:6" x14ac:dyDescent="0.25">
      <c r="A3" s="28" t="s">
        <v>1</v>
      </c>
      <c r="B3" s="65" t="str">
        <f>'GENERALES NOTA 322'!B2:C2</f>
        <v>PRF-1600.20.10.18.1332</v>
      </c>
      <c r="C3" s="66"/>
    </row>
    <row r="4" spans="1:6" s="2" customFormat="1" x14ac:dyDescent="0.25">
      <c r="A4" s="29" t="s">
        <v>2</v>
      </c>
      <c r="B4" s="64" t="str">
        <f>'GENERALES NOTA 322'!B3:C3</f>
        <v>CONTRALORÍA GENERAL DE SANTIAGO DE CALI</v>
      </c>
      <c r="C4" s="64"/>
    </row>
    <row r="5" spans="1:6" s="2" customFormat="1" x14ac:dyDescent="0.25">
      <c r="A5" s="29" t="s">
        <v>5</v>
      </c>
      <c r="B5" s="80" t="str">
        <f>'GENERALES NOTA 321'!B5:C5</f>
        <v>EMCALI EICE</v>
      </c>
      <c r="C5" s="81"/>
    </row>
    <row r="6" spans="1:6" s="2" customFormat="1" x14ac:dyDescent="0.25">
      <c r="A6" s="5" t="s">
        <v>116</v>
      </c>
      <c r="B6" s="82">
        <f>'GENERALES NOTA 321'!B10:C10</f>
        <v>800000000</v>
      </c>
      <c r="C6" s="83"/>
    </row>
    <row r="7" spans="1:6" s="2" customFormat="1" x14ac:dyDescent="0.25">
      <c r="A7" s="5" t="s">
        <v>6</v>
      </c>
      <c r="B7" s="78">
        <f>'GENERALES NOTA 322'!B7:C7</f>
        <v>104000000</v>
      </c>
      <c r="C7" s="78"/>
    </row>
    <row r="8" spans="1:6" s="2" customFormat="1" x14ac:dyDescent="0.25">
      <c r="A8" s="29" t="s">
        <v>7</v>
      </c>
      <c r="B8" s="64" t="str">
        <f>'GENERALES NOTA 322'!B8:C8</f>
        <v>ALLIANZ SEGUROS S.A. (80.00%) LA PREVISORA S.A. 20%)</v>
      </c>
      <c r="C8" s="64"/>
    </row>
    <row r="9" spans="1:6" ht="23.25" customHeight="1" x14ac:dyDescent="0.25">
      <c r="A9" s="30" t="s">
        <v>63</v>
      </c>
      <c r="B9" s="65" t="s">
        <v>77</v>
      </c>
      <c r="C9" s="66"/>
    </row>
    <row r="10" spans="1:6" ht="60" x14ac:dyDescent="0.25">
      <c r="A10" s="29" t="s">
        <v>65</v>
      </c>
      <c r="B10" s="67" t="s">
        <v>133</v>
      </c>
      <c r="C10" s="68"/>
      <c r="E10" t="s">
        <v>66</v>
      </c>
      <c r="F10" s="14">
        <v>0.7</v>
      </c>
    </row>
    <row r="11" spans="1:6" x14ac:dyDescent="0.25">
      <c r="A11" s="34" t="s">
        <v>67</v>
      </c>
      <c r="B11" s="69">
        <f>(B12-B14)*B13</f>
        <v>74880000</v>
      </c>
      <c r="C11" s="70"/>
      <c r="E11" t="s">
        <v>64</v>
      </c>
      <c r="F11" s="14">
        <v>0.3</v>
      </c>
    </row>
    <row r="12" spans="1:6" x14ac:dyDescent="0.25">
      <c r="A12" s="13" t="s">
        <v>118</v>
      </c>
      <c r="B12" s="73">
        <f>MIN(B6,B7)</f>
        <v>104000000</v>
      </c>
      <c r="C12" s="74"/>
      <c r="F12" s="14"/>
    </row>
    <row r="13" spans="1:6" x14ac:dyDescent="0.25">
      <c r="A13" s="30" t="s">
        <v>30</v>
      </c>
      <c r="B13" s="75">
        <v>0.8</v>
      </c>
      <c r="C13" s="75"/>
      <c r="F13" s="14"/>
    </row>
    <row r="14" spans="1:6" x14ac:dyDescent="0.25">
      <c r="A14" s="30" t="s">
        <v>117</v>
      </c>
      <c r="B14" s="76">
        <v>10400000</v>
      </c>
      <c r="C14" s="77"/>
      <c r="F14" s="14"/>
    </row>
    <row r="15" spans="1:6" x14ac:dyDescent="0.25">
      <c r="A15" s="33" t="s">
        <v>68</v>
      </c>
      <c r="B15" s="71">
        <f>IFERROR(B11*(VLOOKUP(B9,E10:F15,2,0)),16666)</f>
        <v>16666</v>
      </c>
      <c r="C15" s="72"/>
    </row>
    <row r="16" spans="1:6" ht="93" customHeight="1" x14ac:dyDescent="0.25">
      <c r="A16" s="29" t="s">
        <v>69</v>
      </c>
      <c r="B16" s="90" t="s">
        <v>134</v>
      </c>
      <c r="C16" s="66"/>
    </row>
    <row r="17" spans="1:3" ht="90" x14ac:dyDescent="0.25">
      <c r="A17" s="29" t="s">
        <v>70</v>
      </c>
      <c r="B17" s="91" t="s">
        <v>135</v>
      </c>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7"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118926727</v>
      </c>
      <c r="C2" s="81"/>
    </row>
    <row r="3" spans="1:6" x14ac:dyDescent="0.25">
      <c r="A3" s="28" t="s">
        <v>1</v>
      </c>
      <c r="B3" s="65" t="str">
        <f>'GENERALES NOTA 322'!B2:C2</f>
        <v>PRF-1600.20.10.18.1332</v>
      </c>
      <c r="C3" s="66"/>
    </row>
    <row r="4" spans="1:6" s="2" customFormat="1" x14ac:dyDescent="0.25">
      <c r="A4" s="29" t="s">
        <v>2</v>
      </c>
      <c r="B4" s="64" t="str">
        <f>'GENERALES NOTA 322'!B3:C3</f>
        <v>CONTRALORÍA GENERAL DE SANTIAGO DE CALI</v>
      </c>
      <c r="C4" s="64"/>
    </row>
    <row r="5" spans="1:6" s="2" customFormat="1" x14ac:dyDescent="0.25">
      <c r="A5" s="29" t="s">
        <v>5</v>
      </c>
      <c r="B5" s="80" t="str">
        <f>'GENERALES NOTA 321'!B5:C5</f>
        <v>EMCALI EICE</v>
      </c>
      <c r="C5" s="81"/>
    </row>
    <row r="6" spans="1:6" s="2" customFormat="1" x14ac:dyDescent="0.25">
      <c r="A6" s="5" t="s">
        <v>116</v>
      </c>
      <c r="B6" s="82">
        <f>'GENERALES NOTA 321'!B10:C10</f>
        <v>800000000</v>
      </c>
      <c r="C6" s="83"/>
    </row>
    <row r="7" spans="1:6" s="2" customFormat="1" x14ac:dyDescent="0.25">
      <c r="A7" s="5" t="s">
        <v>6</v>
      </c>
      <c r="B7" s="78">
        <f>'GENERALES NOTA 322'!B7:C7</f>
        <v>104000000</v>
      </c>
      <c r="C7" s="78"/>
    </row>
    <row r="8" spans="1:6" s="2" customFormat="1" x14ac:dyDescent="0.25">
      <c r="A8" s="29" t="s">
        <v>7</v>
      </c>
      <c r="B8" s="64" t="str">
        <f>'GENERALES NOTA 322'!B8:C8</f>
        <v>ALLIANZ SEGUROS S.A. (80.00%) LA PREVISORA S.A. 20%)</v>
      </c>
      <c r="C8" s="64"/>
    </row>
    <row r="9" spans="1:6" ht="23.25" customHeight="1" x14ac:dyDescent="0.25">
      <c r="A9" s="30" t="s">
        <v>63</v>
      </c>
      <c r="B9" s="65" t="s">
        <v>77</v>
      </c>
      <c r="C9" s="66"/>
    </row>
    <row r="10" spans="1:6" ht="60" x14ac:dyDescent="0.25">
      <c r="A10" s="29" t="s">
        <v>65</v>
      </c>
      <c r="B10" s="67" t="s">
        <v>133</v>
      </c>
      <c r="C10" s="68"/>
      <c r="E10" t="s">
        <v>66</v>
      </c>
      <c r="F10" s="14">
        <v>0.7</v>
      </c>
    </row>
    <row r="11" spans="1:6" x14ac:dyDescent="0.25">
      <c r="A11" s="34" t="s">
        <v>67</v>
      </c>
      <c r="B11" s="69">
        <f>(B12-B14)*B13</f>
        <v>74880000</v>
      </c>
      <c r="C11" s="70"/>
      <c r="E11" t="s">
        <v>64</v>
      </c>
      <c r="F11" s="14">
        <v>0.3</v>
      </c>
    </row>
    <row r="12" spans="1:6" x14ac:dyDescent="0.25">
      <c r="A12" s="13" t="s">
        <v>118</v>
      </c>
      <c r="B12" s="73">
        <f>MIN(B6,B7)</f>
        <v>104000000</v>
      </c>
      <c r="C12" s="74"/>
      <c r="F12" s="14"/>
    </row>
    <row r="13" spans="1:6" x14ac:dyDescent="0.25">
      <c r="A13" s="30" t="s">
        <v>30</v>
      </c>
      <c r="B13" s="75">
        <v>0.8</v>
      </c>
      <c r="C13" s="75"/>
      <c r="F13" s="14"/>
    </row>
    <row r="14" spans="1:6" x14ac:dyDescent="0.25">
      <c r="A14" s="30" t="s">
        <v>117</v>
      </c>
      <c r="B14" s="76">
        <v>10400000</v>
      </c>
      <c r="C14" s="76"/>
      <c r="F14" s="14"/>
    </row>
    <row r="15" spans="1:6" x14ac:dyDescent="0.25">
      <c r="A15" s="33" t="s">
        <v>68</v>
      </c>
      <c r="B15" s="71">
        <f>IFERROR(B11*(VLOOKUP(B9,E10:F15,2,0)),16666)</f>
        <v>16666</v>
      </c>
      <c r="C15" s="72"/>
    </row>
    <row r="16" spans="1:6" ht="180" customHeight="1" x14ac:dyDescent="0.25">
      <c r="A16" s="29" t="s">
        <v>69</v>
      </c>
      <c r="B16" s="65" t="s">
        <v>134</v>
      </c>
      <c r="C16" s="66"/>
    </row>
    <row r="17" spans="1:3" ht="90" x14ac:dyDescent="0.25">
      <c r="A17" s="29" t="s">
        <v>70</v>
      </c>
      <c r="B17" s="91" t="s">
        <v>135</v>
      </c>
      <c r="C17" s="6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3" t="s">
        <v>71</v>
      </c>
      <c r="B1" s="53"/>
      <c r="C1" s="53"/>
    </row>
    <row r="2" spans="1:3" x14ac:dyDescent="0.25">
      <c r="A2" s="12" t="s">
        <v>22</v>
      </c>
      <c r="B2" s="46" t="str">
        <f>'GENERALES NOTA 321'!B2:C2</f>
        <v>SINIESTRO 118926727</v>
      </c>
      <c r="C2" s="47"/>
    </row>
    <row r="3" spans="1:3" x14ac:dyDescent="0.25">
      <c r="A3" s="26" t="s">
        <v>1</v>
      </c>
      <c r="B3" s="46" t="str">
        <f>'GENERALES NOTA 322'!B2:C2</f>
        <v>PRF-1600.20.10.18.1332</v>
      </c>
      <c r="C3" s="47"/>
    </row>
    <row r="4" spans="1:3" s="2" customFormat="1" x14ac:dyDescent="0.25">
      <c r="A4" s="5" t="s">
        <v>2</v>
      </c>
      <c r="B4" s="37" t="str">
        <f>'GENERALES NOTA 322'!B3:C3</f>
        <v>CONTRALORÍA GENERAL DE SANTIAGO DE CALI</v>
      </c>
      <c r="C4" s="37"/>
    </row>
    <row r="5" spans="1:3" s="2" customFormat="1" x14ac:dyDescent="0.25">
      <c r="A5" s="5" t="s">
        <v>5</v>
      </c>
      <c r="B5" s="46" t="str">
        <f>'IMPUTACIÓN- GENERALES NOTA 324 '!B5:C5</f>
        <v>EMCALI EICE</v>
      </c>
      <c r="C5" s="47"/>
    </row>
    <row r="6" spans="1:3" s="2" customFormat="1" x14ac:dyDescent="0.25">
      <c r="A6" s="5" t="s">
        <v>6</v>
      </c>
      <c r="B6" s="37">
        <f>'GENERALES NOTA 322'!B7:C7</f>
        <v>104000000</v>
      </c>
      <c r="C6" s="37"/>
    </row>
    <row r="7" spans="1:3" s="2" customFormat="1" x14ac:dyDescent="0.25">
      <c r="A7" s="5" t="s">
        <v>7</v>
      </c>
      <c r="B7" s="37" t="str">
        <f>'GENERALES NOTA 322'!B8:C8</f>
        <v>ALLIANZ SEGUROS S.A. (80.00%) LA PREVISORA S.A. 20%)</v>
      </c>
      <c r="C7" s="37"/>
    </row>
    <row r="8" spans="1:3" x14ac:dyDescent="0.25">
      <c r="A8" s="13" t="s">
        <v>63</v>
      </c>
      <c r="B8" s="38"/>
      <c r="C8" s="39"/>
    </row>
    <row r="9" spans="1:3" x14ac:dyDescent="0.25">
      <c r="A9" s="13" t="s">
        <v>67</v>
      </c>
      <c r="B9" s="84"/>
      <c r="C9" s="84"/>
    </row>
    <row r="10" spans="1:3" x14ac:dyDescent="0.25">
      <c r="A10" s="13" t="s">
        <v>72</v>
      </c>
      <c r="B10" s="84"/>
      <c r="C10" s="84"/>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76</v>
      </c>
      <c r="N2" t="s">
        <v>77</v>
      </c>
    </row>
    <row r="3" spans="2:14" ht="15" customHeight="1" thickTop="1" thickBot="1" x14ac:dyDescent="0.3">
      <c r="B3" s="85" t="s">
        <v>78</v>
      </c>
      <c r="C3" s="85"/>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Rincon</cp:lastModifiedBy>
  <cp:revision/>
  <dcterms:created xsi:type="dcterms:W3CDTF">2020-12-07T14:41:17Z</dcterms:created>
  <dcterms:modified xsi:type="dcterms:W3CDTF">2023-10-27T04:28:00Z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