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C3DB19AC-7C54-4C15-8150-A277D0C3E2AA}"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8" l="1"/>
  <c r="B20" i="8"/>
  <c r="B39" i="8" s="1"/>
  <c r="B10" i="9" l="1"/>
  <c r="B2" i="9" l="1"/>
  <c r="B8" i="9" l="1"/>
  <c r="B7" i="9"/>
  <c r="B6" i="9"/>
  <c r="B5" i="9"/>
  <c r="B4" i="9"/>
  <c r="B3" i="9"/>
  <c r="B8" i="8"/>
  <c r="B7" i="8"/>
  <c r="B6" i="8"/>
  <c r="B5" i="8"/>
  <c r="B4" i="8"/>
  <c r="B3" i="8"/>
  <c r="B4" i="7" l="1"/>
  <c r="B5" i="7"/>
  <c r="B6" i="7"/>
  <c r="B7" i="7"/>
  <c r="B3" i="7"/>
  <c r="B9" i="8"/>
  <c r="B11" i="9" l="1"/>
</calcChain>
</file>

<file path=xl/sharedStrings.xml><?xml version="1.0" encoding="utf-8"?>
<sst xmlns="http://schemas.openxmlformats.org/spreadsheetml/2006/main" count="248" uniqueCount="190">
  <si>
    <t>SOLICITUD DE ANTECEDENTES -ABOGADO EXTERNO-</t>
  </si>
  <si>
    <t>Radicado(23 digitos)</t>
  </si>
  <si>
    <t>25307310300120230010700</t>
  </si>
  <si>
    <t>Juzgado</t>
  </si>
  <si>
    <t>Juzgado Primero Civil del Circuito de Girardot</t>
  </si>
  <si>
    <t>Demandado</t>
  </si>
  <si>
    <t>Maicol Ricardo Barón Pea</t>
  </si>
  <si>
    <t xml:space="preserve">Demandante </t>
  </si>
  <si>
    <t>Brayan Stiven Vela Ramírez (Víctima)</t>
  </si>
  <si>
    <t>Tipo de vinculacion compañía</t>
  </si>
  <si>
    <t>DEMANDA DIRECTA</t>
  </si>
  <si>
    <t xml:space="preserve">Tipo de perjucio </t>
  </si>
  <si>
    <t xml:space="preserve">RCE LESIONES </t>
  </si>
  <si>
    <t>INTERVINIENTE -Nombre de lesionado o muerto (s) del proceso</t>
  </si>
  <si>
    <t>Brayan Stiven Vela Ramírez</t>
  </si>
  <si>
    <t xml:space="preserve">Numero de identificacion </t>
  </si>
  <si>
    <t xml:space="preserve">Domicilio </t>
  </si>
  <si>
    <t>Calle 5 No. 0-70 Nilo, Cundinamarca</t>
  </si>
  <si>
    <t xml:space="preserve">Telefono </t>
  </si>
  <si>
    <t>Correo electronico</t>
  </si>
  <si>
    <t>brayanvelaramirez08@gmail.com</t>
  </si>
  <si>
    <t xml:space="preserve">Estado Civil </t>
  </si>
  <si>
    <t>Unión Libre</t>
  </si>
  <si>
    <t xml:space="preserve">Fecha de nacimiento </t>
  </si>
  <si>
    <t>13 de julio de 1995</t>
  </si>
  <si>
    <t xml:space="preserve">Edad al momento del siniestro </t>
  </si>
  <si>
    <t xml:space="preserve">25 años </t>
  </si>
  <si>
    <t xml:space="preserve">Fecha de defuncion </t>
  </si>
  <si>
    <t>No aplica</t>
  </si>
  <si>
    <t xml:space="preserve">Situcion Laboral </t>
  </si>
  <si>
    <t xml:space="preserve">Ocupado-trabajador cuenta ajena </t>
  </si>
  <si>
    <t xml:space="preserve">Profesion </t>
  </si>
  <si>
    <t>Vigilante</t>
  </si>
  <si>
    <t xml:space="preserve">Ingresos Netos </t>
  </si>
  <si>
    <t>Numero de Lesionados y/o fallecidos  según IPAT</t>
  </si>
  <si>
    <t xml:space="preserve">Uno </t>
  </si>
  <si>
    <t xml:space="preserve">Condicion </t>
  </si>
  <si>
    <t xml:space="preserve">Motociclista </t>
  </si>
  <si>
    <t>Fecha de los hechos</t>
  </si>
  <si>
    <t>27 de mayo de 2021</t>
  </si>
  <si>
    <t>Fecha de solicitud audiencia prejudicial</t>
  </si>
  <si>
    <t>No se agotó - Amparo de pobreza</t>
  </si>
  <si>
    <t>Fecha de audiencia prejudicial</t>
  </si>
  <si>
    <t>No se agotó requisito de procedibilidad - Amparo de pobreza</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</si>
  <si>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</si>
  <si>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</si>
  <si>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</si>
  <si>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</si>
  <si>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GWN-773</t>
  </si>
  <si>
    <t>No. Póliza vinculada</t>
  </si>
  <si>
    <t>No se relaciona</t>
  </si>
  <si>
    <t>Fecha de asignación</t>
  </si>
  <si>
    <t>Junio 14 de 2023</t>
  </si>
  <si>
    <t>Fecha de notificación</t>
  </si>
  <si>
    <t>14 de noviembre de 2023</t>
  </si>
  <si>
    <r>
      <t xml:space="preserve">Fecha de contestacion 
*Recomendación: </t>
    </r>
    <r>
      <rPr>
        <sz val="11"/>
        <color theme="1"/>
        <rFont val="Calibri"/>
        <family val="2"/>
        <scheme val="minor"/>
      </rPr>
      <t>Fecha máxima para contestar la demanda acorde a lo estiúlado en la norma.</t>
    </r>
  </si>
  <si>
    <t>14 de diciembre de 2023</t>
  </si>
  <si>
    <t>REMISION DE ANTECEDENTES - ABOGADO INTERNO-</t>
  </si>
  <si>
    <t>SINIESTRO - APLICATIVO</t>
  </si>
  <si>
    <t>APJ32134-101933235</t>
  </si>
  <si>
    <t>INTERVINIENTE</t>
  </si>
  <si>
    <t>PÓLIZA</t>
  </si>
  <si>
    <t>022693165 / 0</t>
  </si>
  <si>
    <t>AMPARO A AFECTAR</t>
  </si>
  <si>
    <t>VALOR ASEGURADO</t>
  </si>
  <si>
    <t>DEDUCIBLE</t>
  </si>
  <si>
    <t>MODALIDAD</t>
  </si>
  <si>
    <t>OCURRENCIA</t>
  </si>
  <si>
    <t xml:space="preserve">VIGENCIA </t>
  </si>
  <si>
    <t>10/06/2020 hasta las 24:00 horas del 30/06/2021.</t>
  </si>
  <si>
    <t xml:space="preserve">SINIESTRO DENTRO DE LA VIGENCIA? </t>
  </si>
  <si>
    <t>SI</t>
  </si>
  <si>
    <t>CARTERA A DÍA</t>
  </si>
  <si>
    <t>COASEGURO</t>
  </si>
  <si>
    <t xml:space="preserve">ASEGURADORAS  </t>
  </si>
  <si>
    <t xml:space="preserve">% DE PARTICIPACION </t>
  </si>
  <si>
    <t>ALLIANZ</t>
  </si>
  <si>
    <t>REASEGURO- SUPERA LOS $500M-</t>
  </si>
  <si>
    <t>NO</t>
  </si>
  <si>
    <t>LARGE GLOSSES</t>
  </si>
  <si>
    <t>MOTIVO DE LA DEMANDA</t>
  </si>
  <si>
    <t>Ofrecimiento muy bajo-reclamación Compañía</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</si>
  <si>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</si>
  <si>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</si>
  <si>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</si>
  <si>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</si>
  <si>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</si>
  <si>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</si>
  <si>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</si>
  <si>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</si>
  <si>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</si>
  <si>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</si>
  <si>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</si>
  <si>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</si>
  <si>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</si>
  <si>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</si>
  <si>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</si>
  <si>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</si>
  <si>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</si>
  <si>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</si>
  <si>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</si>
  <si>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</si>
  <si>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</si>
  <si>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</si>
  <si>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</si>
  <si>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</si>
  <si>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</si>
  <si>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</si>
  <si>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</si>
  <si>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</si>
  <si>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</si>
  <si>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</si>
  <si>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</si>
  <si>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</si>
  <si>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</si>
  <si>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</si>
  <si>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</si>
  <si>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</si>
  <si>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</si>
  <si>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</si>
  <si>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</si>
  <si>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</si>
  <si>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</si>
  <si>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</si>
  <si>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</si>
  <si>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</si>
  <si>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</si>
  <si>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</si>
  <si>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</si>
  <si>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</si>
  <si>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</si>
  <si>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</si>
  <si>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</si>
  <si>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</si>
  <si>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</si>
  <si>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</si>
  <si>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</si>
  <si>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</si>
  <si>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</si>
  <si>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</si>
  <si>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</si>
  <si>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</si>
  <si>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</si>
  <si>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</si>
  <si>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</si>
  <si>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</si>
  <si>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SI </t>
  </si>
  <si>
    <t>CEDIDO</t>
  </si>
  <si>
    <t>FACULTATIVO</t>
  </si>
  <si>
    <t xml:space="preserve">Objetado por la Compañía </t>
  </si>
  <si>
    <t>REMOTO</t>
  </si>
  <si>
    <t xml:space="preserve">Ciclista </t>
  </si>
  <si>
    <t>RCE HOMICIDIO</t>
  </si>
  <si>
    <t>CLAIMS MADE</t>
  </si>
  <si>
    <t>ACEPTADO</t>
  </si>
  <si>
    <t>AUTOMATICO</t>
  </si>
  <si>
    <t>Pretensiones elevadas- reclamación Compañía</t>
  </si>
  <si>
    <t>Ocupado - Autonomo</t>
  </si>
  <si>
    <t>Cliclista vehículo</t>
  </si>
  <si>
    <t>RCE HOMICIDIO-LESION</t>
  </si>
  <si>
    <t>SUNSET</t>
  </si>
  <si>
    <t>PROPIO</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</si>
  <si>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</si>
  <si>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</si>
  <si>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</si>
  <si>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</si>
  <si>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</si>
  <si>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</si>
  <si>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</si>
  <si>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</si>
  <si>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</si>
  <si>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</si>
  <si>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</si>
  <si>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</si>
  <si>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</si>
  <si>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</si>
  <si>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</si>
  <si>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</si>
  <si>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</si>
  <si>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</si>
  <si>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</si>
  <si>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 xml:space="preserve">La contingencia se califica como PROBABLE,  teniendo en cuenta que la acción derivada del contrato de seguro está prescrita, que  la Póliza Automóviles Individual Livianos Particulares No. 022693165/0 presta cobertura material y temporal. Así mismo, está probada la responsabilidad del conductor del vehículo asegurado en la ocurrencia del accidente de tránsito. 
La Póliza Automóviles Individual Livianos Particulares No. 022693165/0,  cuyo asegurado es el señor Maicol Ricardo Varón Pea, presta cobertura temporal y cobertura material frente a los hechos y pretensiones expuestas en el líbelo de la demanda. Frente a la cobertura temporal, debe señalarse que la ocurrencia del accidente de tránsito (27 de mayo de 2021) se encuentra dentro de la delimitación temporal de la póliza en mención comprendida desde el 10 de junio de 2020 hasta el 30 de junio de 2021, bajo la modalidad            de ocurrencia. Así mismo, presta cobertura material en tanto la Póliza ampara la responsabilidad civil extracontractual frente al vehículo de placas GWN-773, pretensión que se le endilga al extremo pasivo. 
Por otro lado, frente a la responsabilidad del asegurado, debe decirse que existen elementos de prueba que acreditan la responsabilidad del señor Maicol Ricardo Varón Pea en el accidente del 27 de mayo de 2021. En primera medida porque a través del Informe Policial de  Accidente de Tránsito se atribuyó al vehículo de placas GWN-773 como causa probable del accidente la hipótesis No. 157 consistente en invasión del carril. Así mismo, a través del Informe Técnico  Pericial de Reconstrucción Forense de Accidente de Tránsito se estableció que el vehículo de placas GWN-773 se movilizaba con exceso de velocidad. Por lo anterior, resulta claro que el señor Varón Pea incurrió en conductas que definitivamente incidieron en la ocurrencia del accidente de tránsito. Lo anterior, sin perjuicio del carácter contingente del proceso.  </t>
  </si>
  <si>
    <t xml:space="preserve">Daño a la vida en relación </t>
  </si>
  <si>
    <t>Demandados</t>
  </si>
  <si>
    <t>Demandantes</t>
  </si>
  <si>
    <t>Allianz Seguros S.A.; Maicol Ricardo Varón Pea</t>
  </si>
  <si>
    <t>1. El 27 de mayo de 2021, se presentó una colisión entre Brayan Stiven Vela condcutor de la motocicleta de placas TFY10E y el señor Maicol Ricardo Varón Pea, quien conducía el vehículo de placas GWN773. 
2. El accidente se presentó a las 7:00 a.m. en el kilómetro 71000Nilo-C.
3. De acuerdo con el Informe Policial de Accidente de Tránsito, se atribuyó al vehículo de placas GWN-773 la causal No. 157: Invasión de carril. 
4. El vehículo de placas GWN-773 estaba asegurado a través de una Póliza expedida por Allianz Seguros S.A. 
5. El señor Barayan Vela sufrió deformidad física que afectó el cuerpo de carácter permanente, perturbación funcional de organo de locomoción y perturbación funcional del miembro inferior izquiero. Como consecuencia de lo anterior sufrió una PCL del 51.2%</t>
  </si>
  <si>
    <t xml:space="preserve">I. Excepciones de fondo frente a la responsabilidad derivada del accidente de tránsito:
1. Inexistencia de responsabilidad como consecuencia de un hecho exclusivo de la víctima.
2. Reducción de la indemnización como consecuencia de la incidencia de la conducta de la víctima en la producción del daño. 
3.Improcedencia del reconomiento de lucro cesante.
4. Improcedencia de reconocimiento de daño emergente. 
5. Tasación exorbitante de daño moral.
6. Tasación exorbitante del daño a la vida en relación al extremo actor.
7. Improcedencia de reconocimiento del daño a la salud. 
8. Génerica o innominada.
II. Excepciones de fondo de cara al contrato de seguro:
1. Inexistencia de obligación de indemnizar por incumplimiento de las cargas previstas en el artículo 1077 del Código de Comercio.
2. Riesgos expresamente excluidos en la  Póliza Automóviles Individual Livianos Particulares No. 022693165/0.
3. Carácter meramente indemnizatorio que revisten los contratos de seguros.
4.  En cualquier caso de ninguna forma se podrá exceder el límite del valor asegurado.
5.Genérica o innominada. </t>
  </si>
  <si>
    <r>
      <t>Brayan Stiven Vela Ramírez (Víctima); Sandra Liliana Vela Ramírez (madre); Salomé Vela Manrique (Hija, menor de edad; 30/09/2015);</t>
    </r>
    <r>
      <rPr>
        <sz val="11"/>
        <rFont val="Calibri"/>
        <family val="2"/>
        <scheme val="minor"/>
      </rPr>
      <t xml:space="preserve"> Evelyn Ariadna Vela Carrillo (hija: menor; 06/03/2023)</t>
    </r>
    <r>
      <rPr>
        <sz val="11"/>
        <color theme="1"/>
        <rFont val="Calibri"/>
        <family val="2"/>
        <scheme val="minor"/>
      </rPr>
      <t>; Patricia Carrillo Guevara (compañera permanente, 27/03/1994); Johan Manuel Vela Ramírez (hermano); Edna Briyith Vela Ramírez (hermana); Jennifer Vela Ramírez (Hermana); Karen Julieth Angulo Vela (Hermana); Luisa Fernanda Bautista Vela (Hermana); Celeste Oviedo Vela (sobrina); Izan David Aviles Vela (Sobrino)</t>
    </r>
  </si>
  <si>
    <t xml:space="preserve">Como liquidación objetiva de perjuicios se llegó a $690,838.716. Lo anterior, con base en los siguientes fundamentos jurídicos:
1.	Daño Moral: Se tomó como daño moral la suma de $60.000.000 para  la víctima directa Brayan Stiven Vela Ramírez, $60,000,000 para la madre de la víctima, $60,000,000 para la compañera permanente y $60,000,000 para la hija de la víctima.  Este valor se fijó teniendo en cuenta que la jurisprudencia de la Corte Suprema de Justicia (Sentencia del 23/05/2018, MP: Aroldo Wilson Quiroz) ha establecido que en caso de pérdida de capacidad laboral mayor al 50 % de un familiar de primer grado de consanguinidad o afinidad se les debe reconocer por daño moral la suma de $60.000.000 a cada uno. Ahora bien, en cuanto a los perjuicios de los familiares de segundo grado de consanguinidad, la Corte Suprema de Justicia, Sala de Casación Civil ha establecido que en caso de pérdida de capacidad laboral mayor al 50 %  de un familiar de segundo grado debe ser resarcida por $30,000,000 (Sentencia del 7 de marzo de 2019, M.P. Octavio Augusto Tejeiro Duque).  En ese sentido, se deberá reconocer como daño moral a cada uno de los cinco hermanos de la víctima directa, los señores Johan Manuel, Edna Brigith, Luisa Fernanda, Jennifer y Karen Julieth  la suma de $30,000,000. En ese sentido el valor total a título de daño moral corresponde a $390,000,000.
2.	 Daño a la vida en relación: Se tomó como daño a la vida en relación la suma de $34,800,000, teniendo en cuenta que el señor Brayan Stiven Vela tuvo una pérdida de capacidad laboral equivalente al 51,20 % como consecuencia del accidente de tránsito.   Lo anterior, en atención al criterio jurisprudencial de la Corte Suprema de Justicia en sentencia del 12 de noviembre de 2019 (M.P. Aroldo Wilson Quiroz).  
3.	Lucro cesante: Se tendrá en cuenta la suma de: $266,038,716 por concepto de lucro cesante consolidado y futuro. Al respecto, resulta necesario indicar que siguiendo los lineamientos de la sentencia SC20950-2017 con ponencia del doctor Ariel Salazar Ramírez (12 de diciembre de 2017), ante la ausencia de acreditación de los ingresos, para la tasación del lucro cesante debe acogerse el salario mínimo legal mensual vigente. En ese sentido, para aplicar la fórmula prevista por el alto tribunal se tendrá como ingreso un salario mensual mínimo legal vigente como quiera que el extremo actor no acreditó con la presentación de la demanda el valor de los ingresos del señor Brayan Stiven Vela. En virtud de lo expuesto y siguiendo los lineamientos de la Corte, la suma a reconocer sería de $266,038,716 por lucro cesante consolidado y futuro. 
4.	Daño emergente: No se reconocerá daño emergente, toda vez que el extremo actor no aportó prueba idóneas, útiles y pertinentes que acrediten que se efectuó algún gasto con ocasión al accidente de tránsito del 27 de mayo de 2021. Sobre el particular, es necesario tener en consideración que la Corte Suprema de Justicia en sentencia del 15 de febrero de 2018 determinó que los perjuicios materiales bajo la modalidad de daño emergente deben ser "ciertos y concretos y no meramente hipotéticos o eventuales, teniendo el reclamante la carga de su demostración". Dado que en la demanda la parte Demandante se limitó a estimar el daño emergente en una suma de $17,481,159, sin aportar prueba idónea que acredite la causación del perjuicio o que acredite siquiera sumariamente la existencia del daño emergente en la suma alegada. Resulta claro que el Demandante incumplió la carga de la prueba a su cargo y, por tanto, no es posible reconocer rubro alguno a título de daño emergente. 
5. Daño a la salud: No se reconocerá rubro alguno por daño a la salud, dado que no es jurídicamente viable reconocer condena alguna tendiente al pago por concepto de esta tipología de perjuicio, toda vez que el mismo en la jurisdicción ordinaria en su especialidad civil no constituye un daño resarcible, tal como lo ha establecido la Corte Suprema de Justicia en sentencia del 5 de agosto de 2014.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</si>
</sst>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2280767</xdr:colOff>
      <xdr:row>72</xdr:row>
      <xdr:rowOff>174283</xdr:rowOff>
    </xdr:to>
    <xdr:pic>
      <xdr:nvPicPr>
        <xdr:cNvPr id="2" name="Imagen 1" descr="Tabla&#10;&#10;Descripción generada automáticamente con confianza media">
          <a:extLst>
            <a:ext uri="{FF2B5EF4-FFF2-40B4-BE49-F238E27FC236}">
              <a16:creationId xmlns:a16="http://schemas.microsoft.com/office/drawing/2014/main" id="{E54D39D2-1427-0C99-DD4C-5CF3240D0684}"/>
            </a:ext>
          </a:extLst>
        </xdr:cNvPr>
        <xdr:cNvPicPr>
          <a:picLocks noChangeAspect="1"/>
        </xdr:cNvPicPr>
      </xdr:nvPicPr>
      <xdr:blipFill>
        <a:blip xmlns:r="http://schemas.openxmlformats.org/officeDocument/2006/relationships" r:embed="rId1"/>
        <a:stretch>
          <a:fillRect/>
        </a:stretch>
      </xdr:blipFill>
      <xdr:spPr>
        <a:xfrm>
          <a:off x="0" y="9312729"/>
          <a:ext cx="8028424" cy="4245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rayanvelaramirez0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5" sqref="B5:C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4" t="s">
        <v>0</v>
      </c>
      <c r="B1" s="54"/>
      <c r="C1" s="54"/>
    </row>
    <row r="2" spans="1:3" x14ac:dyDescent="0.25">
      <c r="A2" s="5" t="s">
        <v>1</v>
      </c>
      <c r="B2" s="59" t="s">
        <v>2</v>
      </c>
      <c r="C2" s="60"/>
    </row>
    <row r="3" spans="1:3" x14ac:dyDescent="0.25">
      <c r="A3" s="5" t="s">
        <v>3</v>
      </c>
      <c r="B3" s="55" t="s">
        <v>4</v>
      </c>
      <c r="C3" s="56"/>
    </row>
    <row r="4" spans="1:3" x14ac:dyDescent="0.25">
      <c r="A4" s="5" t="s">
        <v>183</v>
      </c>
      <c r="B4" s="55" t="s">
        <v>185</v>
      </c>
      <c r="C4" s="56"/>
    </row>
    <row r="5" spans="1:3" ht="17.25" customHeight="1" x14ac:dyDescent="0.25">
      <c r="A5" s="5" t="s">
        <v>184</v>
      </c>
      <c r="B5" s="61" t="s">
        <v>188</v>
      </c>
      <c r="C5" s="62"/>
    </row>
    <row r="6" spans="1:3" x14ac:dyDescent="0.25">
      <c r="A6" s="5" t="s">
        <v>9</v>
      </c>
      <c r="B6" s="49" t="s">
        <v>10</v>
      </c>
      <c r="C6" s="49"/>
    </row>
    <row r="7" spans="1:3" x14ac:dyDescent="0.25">
      <c r="A7" s="27" t="s">
        <v>11</v>
      </c>
      <c r="B7" s="55" t="s">
        <v>12</v>
      </c>
      <c r="C7" s="56"/>
    </row>
    <row r="8" spans="1:3" ht="23.1" customHeight="1" x14ac:dyDescent="0.25">
      <c r="A8" s="28" t="s">
        <v>13</v>
      </c>
      <c r="B8" s="49" t="s">
        <v>14</v>
      </c>
      <c r="C8" s="49"/>
    </row>
    <row r="9" spans="1:3" x14ac:dyDescent="0.25">
      <c r="A9" s="28" t="s">
        <v>15</v>
      </c>
      <c r="B9" s="49">
        <v>1003811162</v>
      </c>
      <c r="C9" s="49"/>
    </row>
    <row r="10" spans="1:3" x14ac:dyDescent="0.25">
      <c r="A10" s="28" t="s">
        <v>16</v>
      </c>
      <c r="B10" s="47" t="s">
        <v>17</v>
      </c>
      <c r="C10" s="47"/>
    </row>
    <row r="11" spans="1:3" ht="30" customHeight="1" x14ac:dyDescent="0.25">
      <c r="A11" s="29" t="s">
        <v>18</v>
      </c>
      <c r="B11" s="47">
        <v>3164959673</v>
      </c>
      <c r="C11" s="47"/>
    </row>
    <row r="12" spans="1:3" ht="30" customHeight="1" x14ac:dyDescent="0.25">
      <c r="A12" s="5" t="s">
        <v>19</v>
      </c>
      <c r="B12" s="48" t="s">
        <v>20</v>
      </c>
      <c r="C12" s="47"/>
    </row>
    <row r="13" spans="1:3" x14ac:dyDescent="0.25">
      <c r="A13" s="5" t="s">
        <v>21</v>
      </c>
      <c r="B13" s="49" t="s">
        <v>22</v>
      </c>
      <c r="C13" s="49"/>
    </row>
    <row r="14" spans="1:3" x14ac:dyDescent="0.25">
      <c r="A14" s="5" t="s">
        <v>23</v>
      </c>
      <c r="B14" s="50" t="s">
        <v>24</v>
      </c>
      <c r="C14" s="49"/>
    </row>
    <row r="15" spans="1:3" x14ac:dyDescent="0.25">
      <c r="A15" s="5" t="s">
        <v>25</v>
      </c>
      <c r="B15" s="49" t="s">
        <v>26</v>
      </c>
      <c r="C15" s="49"/>
    </row>
    <row r="16" spans="1:3" x14ac:dyDescent="0.25">
      <c r="A16" s="5" t="s">
        <v>27</v>
      </c>
      <c r="B16" s="49" t="s">
        <v>28</v>
      </c>
      <c r="C16" s="49"/>
    </row>
    <row r="17" spans="1:3" ht="15" customHeight="1" x14ac:dyDescent="0.25">
      <c r="A17" s="5" t="s">
        <v>29</v>
      </c>
      <c r="B17" s="47" t="s">
        <v>30</v>
      </c>
      <c r="C17" s="47"/>
    </row>
    <row r="18" spans="1:3" x14ac:dyDescent="0.25">
      <c r="A18" s="5" t="s">
        <v>31</v>
      </c>
      <c r="B18" s="47" t="s">
        <v>32</v>
      </c>
      <c r="C18" s="47"/>
    </row>
    <row r="19" spans="1:3" ht="18.75" customHeight="1" x14ac:dyDescent="0.25">
      <c r="A19" s="5" t="s">
        <v>33</v>
      </c>
      <c r="B19" s="57">
        <v>908526</v>
      </c>
      <c r="C19" s="58"/>
    </row>
    <row r="20" spans="1:3" x14ac:dyDescent="0.25">
      <c r="A20" s="5" t="s">
        <v>34</v>
      </c>
      <c r="B20" s="49" t="s">
        <v>35</v>
      </c>
      <c r="C20" s="49"/>
    </row>
    <row r="21" spans="1:3" ht="17.25" customHeight="1" x14ac:dyDescent="0.25">
      <c r="A21" s="5" t="s">
        <v>36</v>
      </c>
      <c r="B21" s="47" t="s">
        <v>37</v>
      </c>
      <c r="C21" s="47"/>
    </row>
    <row r="22" spans="1:3" x14ac:dyDescent="0.25">
      <c r="A22" s="28" t="s">
        <v>38</v>
      </c>
      <c r="B22" s="44" t="s">
        <v>39</v>
      </c>
      <c r="C22" s="44"/>
    </row>
    <row r="23" spans="1:3" x14ac:dyDescent="0.25">
      <c r="A23" s="28" t="s">
        <v>40</v>
      </c>
      <c r="B23" s="46" t="s">
        <v>41</v>
      </c>
      <c r="C23" s="44"/>
    </row>
    <row r="24" spans="1:3" x14ac:dyDescent="0.25">
      <c r="A24" s="28" t="s">
        <v>42</v>
      </c>
      <c r="B24" s="46" t="s">
        <v>43</v>
      </c>
      <c r="C24" s="44"/>
    </row>
    <row r="25" spans="1:3" x14ac:dyDescent="0.25">
      <c r="A25" s="63" t="s">
        <v>44</v>
      </c>
      <c r="B25" s="44" t="s">
        <v>186</v>
      </c>
      <c r="C25" s="45"/>
    </row>
    <row r="26" spans="1:3" x14ac:dyDescent="0.25">
      <c r="A26" s="63"/>
      <c r="B26" s="45"/>
      <c r="C26" s="45"/>
    </row>
    <row r="27" spans="1:3" ht="170.25" customHeight="1" x14ac:dyDescent="0.25">
      <c r="A27" s="63"/>
      <c r="B27" s="45"/>
      <c r="C27" s="45"/>
    </row>
    <row r="28" spans="1:3" x14ac:dyDescent="0.25">
      <c r="A28" s="28" t="s">
        <v>45</v>
      </c>
      <c r="B28" s="45" t="s">
        <v>6</v>
      </c>
      <c r="C28" s="45"/>
    </row>
    <row r="29" spans="1:3" x14ac:dyDescent="0.25">
      <c r="A29" s="28" t="s">
        <v>46</v>
      </c>
      <c r="B29" s="51">
        <v>1110498626</v>
      </c>
      <c r="C29" s="45"/>
    </row>
    <row r="30" spans="1:3" x14ac:dyDescent="0.25">
      <c r="A30" s="28" t="s">
        <v>47</v>
      </c>
      <c r="B30" s="45" t="s">
        <v>48</v>
      </c>
      <c r="C30" s="45"/>
    </row>
    <row r="31" spans="1:3" x14ac:dyDescent="0.25">
      <c r="A31" s="28" t="s">
        <v>49</v>
      </c>
      <c r="B31" s="45" t="s">
        <v>50</v>
      </c>
      <c r="C31" s="45"/>
    </row>
    <row r="32" spans="1:3" x14ac:dyDescent="0.25">
      <c r="A32" s="28" t="s">
        <v>51</v>
      </c>
      <c r="B32" s="52" t="s">
        <v>52</v>
      </c>
      <c r="C32" s="53"/>
    </row>
    <row r="33" spans="1:3" x14ac:dyDescent="0.25">
      <c r="A33" s="5" t="s">
        <v>53</v>
      </c>
      <c r="B33" s="50" t="s">
        <v>54</v>
      </c>
      <c r="C33" s="50"/>
    </row>
    <row r="34" spans="1:3" ht="45" x14ac:dyDescent="0.25">
      <c r="A34" s="5" t="s">
        <v>55</v>
      </c>
      <c r="B34" s="50" t="s">
        <v>56</v>
      </c>
      <c r="C34" s="49"/>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ACA30E13-EC8C-43E2-9229-CFA8A49C3A04}"/>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4" t="s">
        <v>57</v>
      </c>
      <c r="B1" s="64"/>
      <c r="C1" s="64"/>
    </row>
    <row r="2" spans="1:3" ht="15.75" customHeight="1" x14ac:dyDescent="0.25">
      <c r="A2" s="20" t="s">
        <v>58</v>
      </c>
      <c r="B2" s="65" t="s">
        <v>59</v>
      </c>
      <c r="C2" s="66"/>
    </row>
    <row r="3" spans="1:3" s="2" customFormat="1" x14ac:dyDescent="0.25">
      <c r="A3" s="5" t="s">
        <v>1</v>
      </c>
      <c r="B3" s="49" t="str">
        <f>'AUTOS  NOTA 322'!B2:C2</f>
        <v>25307310300120230010700</v>
      </c>
      <c r="C3" s="49"/>
    </row>
    <row r="4" spans="1:3" s="2" customFormat="1" x14ac:dyDescent="0.25">
      <c r="A4" s="5" t="s">
        <v>3</v>
      </c>
      <c r="B4" s="49" t="str">
        <f>'AUTOS  NOTA 322'!B3:C3</f>
        <v>Juzgado Primero Civil del Circuito de Girardot</v>
      </c>
      <c r="C4" s="49"/>
    </row>
    <row r="5" spans="1:3" s="2" customFormat="1" x14ac:dyDescent="0.25">
      <c r="A5" s="5" t="s">
        <v>5</v>
      </c>
      <c r="B5" s="49" t="str">
        <f>'AUTOS  NOTA 322'!B4:C4</f>
        <v>Allianz Seguros S.A.; Maicol Ricardo Varón Pea</v>
      </c>
      <c r="C5" s="49"/>
    </row>
    <row r="6" spans="1:3" s="2" customFormat="1" x14ac:dyDescent="0.25">
      <c r="A6" s="5" t="s">
        <v>7</v>
      </c>
      <c r="B6" s="49" t="str">
        <f>'AUTOS  NOTA 322'!B5:C5</f>
        <v>Brayan Stiven Vela Ramírez (Víctima); Sandra Liliana Vela Ramírez (madre); Salomé Vela Manrique (Hija, menor de edad; 30/09/2015); Evelyn Ariadna Vela Carrillo (hija: menor; 06/03/2023); Patricia Carrillo Guevara (compañera permanente, 27/03/1994); Johan Manuel Vela Ramírez (hermano); Edna Briyith Vela Ramírez (hermana); Jennifer Vela Ramírez (Hermana); Karen Julieth Angulo Vela (Hermana); Luisa Fernanda Bautista Vela (Hermana); Celeste Oviedo Vela (sobrina); Izan David Aviles Vela (Sobrino)</v>
      </c>
      <c r="C6" s="49"/>
    </row>
    <row r="7" spans="1:3" s="2" customFormat="1" x14ac:dyDescent="0.25">
      <c r="A7" s="5" t="s">
        <v>9</v>
      </c>
      <c r="B7" s="49" t="str">
        <f>'AUTOS  NOTA 322'!B6:C6</f>
        <v>DEMANDA DIRECTA</v>
      </c>
      <c r="C7" s="49"/>
    </row>
    <row r="8" spans="1:3" s="2" customFormat="1" x14ac:dyDescent="0.25">
      <c r="A8" s="31" t="s">
        <v>60</v>
      </c>
      <c r="B8" s="61" t="s">
        <v>8</v>
      </c>
      <c r="C8" s="62"/>
    </row>
    <row r="9" spans="1:3" x14ac:dyDescent="0.25">
      <c r="A9" s="20" t="s">
        <v>61</v>
      </c>
      <c r="B9" s="49" t="s">
        <v>62</v>
      </c>
      <c r="C9" s="49"/>
    </row>
    <row r="10" spans="1:3" x14ac:dyDescent="0.25">
      <c r="A10" s="20" t="s">
        <v>63</v>
      </c>
      <c r="B10" s="49" t="s">
        <v>12</v>
      </c>
      <c r="C10" s="49"/>
    </row>
    <row r="11" spans="1:3" x14ac:dyDescent="0.25">
      <c r="A11" s="20" t="s">
        <v>64</v>
      </c>
      <c r="B11" s="79">
        <v>4000000000</v>
      </c>
      <c r="C11" s="80"/>
    </row>
    <row r="12" spans="1:3" x14ac:dyDescent="0.25">
      <c r="A12" s="20" t="s">
        <v>65</v>
      </c>
      <c r="B12" s="79">
        <v>0</v>
      </c>
      <c r="C12" s="80"/>
    </row>
    <row r="13" spans="1:3" x14ac:dyDescent="0.25">
      <c r="A13" s="20" t="s">
        <v>66</v>
      </c>
      <c r="B13" s="55" t="s">
        <v>67</v>
      </c>
      <c r="C13" s="56"/>
    </row>
    <row r="14" spans="1:3" x14ac:dyDescent="0.25">
      <c r="A14" s="20" t="s">
        <v>68</v>
      </c>
      <c r="B14" s="47" t="s">
        <v>69</v>
      </c>
      <c r="C14" s="49"/>
    </row>
    <row r="15" spans="1:3" x14ac:dyDescent="0.25">
      <c r="A15" s="20" t="s">
        <v>70</v>
      </c>
      <c r="B15" s="49" t="s">
        <v>71</v>
      </c>
      <c r="C15" s="49"/>
    </row>
    <row r="16" spans="1:3" x14ac:dyDescent="0.25">
      <c r="A16" s="20" t="s">
        <v>72</v>
      </c>
      <c r="B16" s="49"/>
      <c r="C16" s="49"/>
    </row>
    <row r="17" spans="1:3" x14ac:dyDescent="0.25">
      <c r="A17" s="81" t="s">
        <v>73</v>
      </c>
      <c r="B17" s="49"/>
      <c r="C17" s="49"/>
    </row>
    <row r="18" spans="1:3" x14ac:dyDescent="0.25">
      <c r="A18" s="82"/>
      <c r="B18" s="10" t="s">
        <v>74</v>
      </c>
      <c r="C18" s="10" t="s">
        <v>75</v>
      </c>
    </row>
    <row r="19" spans="1:3" x14ac:dyDescent="0.25">
      <c r="A19" s="82"/>
      <c r="B19" s="6" t="s">
        <v>76</v>
      </c>
      <c r="C19" s="6"/>
    </row>
    <row r="20" spans="1:3" x14ac:dyDescent="0.25">
      <c r="A20" s="82"/>
      <c r="B20" s="6"/>
      <c r="C20" s="6"/>
    </row>
    <row r="21" spans="1:3" x14ac:dyDescent="0.25">
      <c r="A21" s="83"/>
      <c r="B21" s="6"/>
      <c r="C21" s="6"/>
    </row>
    <row r="22" spans="1:3" x14ac:dyDescent="0.25">
      <c r="A22" s="20" t="s">
        <v>77</v>
      </c>
      <c r="B22" s="49" t="s">
        <v>78</v>
      </c>
      <c r="C22" s="49"/>
    </row>
    <row r="23" spans="1:3" x14ac:dyDescent="0.25">
      <c r="A23" s="20" t="s">
        <v>79</v>
      </c>
      <c r="B23" s="65" t="s">
        <v>78</v>
      </c>
      <c r="C23" s="66"/>
    </row>
    <row r="24" spans="1:3" x14ac:dyDescent="0.25">
      <c r="A24" s="20" t="s">
        <v>80</v>
      </c>
      <c r="B24" s="49" t="s">
        <v>81</v>
      </c>
      <c r="C24" s="49"/>
    </row>
    <row r="25" spans="1:3" x14ac:dyDescent="0.25">
      <c r="A25" s="20" t="s">
        <v>82</v>
      </c>
      <c r="B25" s="49" t="s">
        <v>71</v>
      </c>
      <c r="C25" s="49"/>
    </row>
    <row r="26" spans="1:3" x14ac:dyDescent="0.25">
      <c r="A26" s="20" t="s">
        <v>83</v>
      </c>
      <c r="B26" s="49">
        <v>100000000</v>
      </c>
      <c r="C26" s="49"/>
    </row>
    <row r="27" spans="1:3" x14ac:dyDescent="0.25">
      <c r="A27" s="19" t="s">
        <v>84</v>
      </c>
      <c r="B27" s="49" t="s">
        <v>71</v>
      </c>
      <c r="C27" s="49"/>
    </row>
    <row r="28" spans="1:3" x14ac:dyDescent="0.25">
      <c r="A28" s="67" t="s">
        <v>85</v>
      </c>
      <c r="B28" s="67"/>
      <c r="C28" s="67"/>
    </row>
    <row r="29" spans="1:3" x14ac:dyDescent="0.25">
      <c r="A29" s="77" t="s">
        <v>86</v>
      </c>
      <c r="B29" s="78"/>
      <c r="C29" s="11" t="s">
        <v>87</v>
      </c>
    </row>
    <row r="30" spans="1:3" x14ac:dyDescent="0.25">
      <c r="A30" s="77" t="s">
        <v>88</v>
      </c>
      <c r="B30" s="78"/>
      <c r="C30" s="11" t="s">
        <v>87</v>
      </c>
    </row>
    <row r="31" spans="1:3" x14ac:dyDescent="0.25">
      <c r="A31" s="77" t="s">
        <v>89</v>
      </c>
      <c r="B31" s="78"/>
      <c r="C31" s="12" t="s">
        <v>87</v>
      </c>
    </row>
    <row r="32" spans="1:3" x14ac:dyDescent="0.25">
      <c r="A32" s="77" t="s">
        <v>90</v>
      </c>
      <c r="B32" s="78"/>
      <c r="C32" s="11"/>
    </row>
    <row r="33" spans="1:3" x14ac:dyDescent="0.25">
      <c r="A33" s="77" t="s">
        <v>91</v>
      </c>
      <c r="B33" s="78"/>
      <c r="C33" s="11"/>
    </row>
    <row r="34" spans="1:3" x14ac:dyDescent="0.25">
      <c r="A34" s="77" t="s">
        <v>92</v>
      </c>
      <c r="B34" s="78"/>
      <c r="C34" s="13"/>
    </row>
    <row r="35" spans="1:3" x14ac:dyDescent="0.25">
      <c r="A35" s="68" t="s">
        <v>93</v>
      </c>
      <c r="B35" s="69"/>
      <c r="C35" s="14"/>
    </row>
    <row r="36" spans="1:3" x14ac:dyDescent="0.25">
      <c r="A36" s="68" t="s">
        <v>94</v>
      </c>
      <c r="B36" s="69"/>
      <c r="C36" s="15"/>
    </row>
    <row r="37" spans="1:3" x14ac:dyDescent="0.25">
      <c r="A37" s="70" t="s">
        <v>95</v>
      </c>
      <c r="B37" s="71"/>
      <c r="C37" s="15"/>
    </row>
    <row r="38" spans="1:3" x14ac:dyDescent="0.25">
      <c r="A38" s="72"/>
      <c r="B38" s="73"/>
      <c r="C38" s="15"/>
    </row>
    <row r="39" spans="1:3" x14ac:dyDescent="0.25">
      <c r="A39" s="74"/>
      <c r="B39" s="75"/>
      <c r="C39" s="15"/>
    </row>
    <row r="40" spans="1:3" x14ac:dyDescent="0.25">
      <c r="A40" s="76" t="s">
        <v>96</v>
      </c>
      <c r="B40" s="76"/>
      <c r="C40" s="76"/>
    </row>
    <row r="41" spans="1:3" x14ac:dyDescent="0.25">
      <c r="A41" s="17" t="s">
        <v>97</v>
      </c>
      <c r="B41" s="18"/>
      <c r="C41" s="15" t="s">
        <v>87</v>
      </c>
    </row>
    <row r="42" spans="1:3" x14ac:dyDescent="0.25">
      <c r="A42" s="68" t="s">
        <v>98</v>
      </c>
      <c r="B42" s="69"/>
      <c r="C42" s="15"/>
    </row>
    <row r="43" spans="1:3" x14ac:dyDescent="0.25">
      <c r="A43" s="68" t="s">
        <v>99</v>
      </c>
      <c r="B43" s="69"/>
      <c r="C43" s="15"/>
    </row>
    <row r="44" spans="1:3" x14ac:dyDescent="0.25">
      <c r="A44" s="17" t="s">
        <v>100</v>
      </c>
      <c r="B44" s="18"/>
      <c r="C44" s="15"/>
    </row>
    <row r="45" spans="1:3" x14ac:dyDescent="0.25">
      <c r="A45" s="17" t="s">
        <v>101</v>
      </c>
      <c r="B45" s="18"/>
      <c r="C45" s="15"/>
    </row>
    <row r="46" spans="1:3" x14ac:dyDescent="0.25">
      <c r="A46" s="68" t="s">
        <v>102</v>
      </c>
      <c r="B46" s="69"/>
      <c r="C46" s="15"/>
    </row>
    <row r="47" spans="1:3" x14ac:dyDescent="0.25">
      <c r="A47" s="17" t="s">
        <v>103</v>
      </c>
      <c r="B47" s="16"/>
      <c r="C47" s="15"/>
    </row>
    <row r="48" spans="1:3" x14ac:dyDescent="0.25">
      <c r="A48" s="68" t="s">
        <v>104</v>
      </c>
      <c r="B48" s="69"/>
      <c r="C48" s="15"/>
    </row>
    <row r="49" spans="1:3" x14ac:dyDescent="0.25">
      <c r="A49" s="68" t="s">
        <v>105</v>
      </c>
      <c r="B49" s="69"/>
      <c r="C49" s="15"/>
    </row>
    <row r="50" spans="1:3" x14ac:dyDescent="0.25">
      <c r="A50" s="68" t="s">
        <v>95</v>
      </c>
      <c r="B50" s="6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41" sqref="B41:C41"/>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4" t="s">
        <v>106</v>
      </c>
      <c r="B1" s="64"/>
      <c r="C1" s="64"/>
    </row>
    <row r="2" spans="1:9" ht="15" customHeight="1" x14ac:dyDescent="0.25">
      <c r="A2" s="35" t="s">
        <v>58</v>
      </c>
      <c r="B2" s="88" t="str">
        <f>'AUTOS NOTA 321'!B2:C2</f>
        <v>APJ32134-101933235</v>
      </c>
      <c r="C2" s="89"/>
    </row>
    <row r="3" spans="1:9" x14ac:dyDescent="0.25">
      <c r="A3" s="36" t="s">
        <v>1</v>
      </c>
      <c r="B3" s="92" t="str">
        <f>'AUTOS  NOTA 322'!B2:C2</f>
        <v>25307310300120230010700</v>
      </c>
      <c r="C3" s="92"/>
    </row>
    <row r="4" spans="1:9" x14ac:dyDescent="0.25">
      <c r="A4" s="36" t="s">
        <v>3</v>
      </c>
      <c r="B4" s="92" t="str">
        <f>'AUTOS  NOTA 322'!B3:C3</f>
        <v>Juzgado Primero Civil del Circuito de Girardot</v>
      </c>
      <c r="C4" s="92"/>
    </row>
    <row r="5" spans="1:9" x14ac:dyDescent="0.25">
      <c r="A5" s="36" t="s">
        <v>5</v>
      </c>
      <c r="B5" s="92" t="str">
        <f>'AUTOS  NOTA 322'!B4:C4</f>
        <v>Allianz Seguros S.A.; Maicol Ricardo Varón Pea</v>
      </c>
      <c r="C5" s="92"/>
    </row>
    <row r="6" spans="1:9" ht="15" customHeight="1" x14ac:dyDescent="0.25">
      <c r="A6" s="36" t="s">
        <v>7</v>
      </c>
      <c r="B6" s="92" t="str">
        <f>'AUTOS  NOTA 322'!B5:C5</f>
        <v>Brayan Stiven Vela Ramírez (Víctima); Sandra Liliana Vela Ramírez (madre); Salomé Vela Manrique (Hija, menor de edad; 30/09/2015); Evelyn Ariadna Vela Carrillo (hija: menor; 06/03/2023); Patricia Carrillo Guevara (compañera permanente, 27/03/1994); Johan Manuel Vela Ramírez (hermano); Edna Briyith Vela Ramírez (hermana); Jennifer Vela Ramírez (Hermana); Karen Julieth Angulo Vela (Hermana); Luisa Fernanda Bautista Vela (Hermana); Celeste Oviedo Vela (sobrina); Izan David Aviles Vela (Sobrino)</v>
      </c>
      <c r="C6" s="92"/>
    </row>
    <row r="7" spans="1:9" x14ac:dyDescent="0.25">
      <c r="A7" s="36" t="s">
        <v>9</v>
      </c>
      <c r="B7" s="92" t="str">
        <f>'AUTOS  NOTA 322'!B6:C6</f>
        <v>DEMANDA DIRECTA</v>
      </c>
      <c r="C7" s="92"/>
    </row>
    <row r="8" spans="1:9" x14ac:dyDescent="0.25">
      <c r="A8" s="38" t="s">
        <v>60</v>
      </c>
      <c r="B8" s="92" t="str">
        <f>'AUTOS  NOTA 322'!B7:C8</f>
        <v>Brayan Stiven Vela Ramírez</v>
      </c>
      <c r="C8" s="92"/>
    </row>
    <row r="9" spans="1:9" ht="30" x14ac:dyDescent="0.25">
      <c r="A9" s="36" t="s">
        <v>107</v>
      </c>
      <c r="B9" s="86">
        <f>SUM(C11,C12,C14,C15,C17)</f>
        <v>1533278508</v>
      </c>
      <c r="C9" s="87"/>
    </row>
    <row r="10" spans="1:9" x14ac:dyDescent="0.25">
      <c r="A10" s="93" t="s">
        <v>108</v>
      </c>
      <c r="B10" s="90" t="s">
        <v>109</v>
      </c>
      <c r="C10" s="91"/>
    </row>
    <row r="11" spans="1:9" x14ac:dyDescent="0.25">
      <c r="A11" s="93"/>
      <c r="B11" s="37" t="s">
        <v>110</v>
      </c>
      <c r="C11" s="32">
        <v>642097349</v>
      </c>
    </row>
    <row r="12" spans="1:9" x14ac:dyDescent="0.25">
      <c r="A12" s="93"/>
      <c r="B12" s="37" t="s">
        <v>111</v>
      </c>
      <c r="C12" s="32">
        <v>17481159</v>
      </c>
    </row>
    <row r="13" spans="1:9" x14ac:dyDescent="0.25">
      <c r="A13" s="93"/>
      <c r="B13" s="90"/>
      <c r="C13" s="91"/>
    </row>
    <row r="14" spans="1:9" x14ac:dyDescent="0.25">
      <c r="A14" s="93"/>
      <c r="B14" s="37" t="s">
        <v>112</v>
      </c>
      <c r="C14" s="40">
        <v>835200000</v>
      </c>
    </row>
    <row r="15" spans="1:9" x14ac:dyDescent="0.25">
      <c r="A15" s="93"/>
      <c r="B15" s="37" t="s">
        <v>113</v>
      </c>
      <c r="C15" s="40">
        <v>38500000</v>
      </c>
      <c r="E15" t="s">
        <v>114</v>
      </c>
      <c r="F15" s="22">
        <v>0.7</v>
      </c>
    </row>
    <row r="16" spans="1:9" x14ac:dyDescent="0.25">
      <c r="A16" s="93"/>
      <c r="B16" s="90" t="s">
        <v>115</v>
      </c>
      <c r="C16" s="91"/>
      <c r="E16" t="s">
        <v>116</v>
      </c>
      <c r="F16" s="23">
        <v>0.3</v>
      </c>
      <c r="I16" s="25"/>
    </row>
    <row r="17" spans="1:9" x14ac:dyDescent="0.25">
      <c r="A17" s="93"/>
      <c r="B17" s="37"/>
      <c r="C17" s="41"/>
      <c r="F17" s="26"/>
      <c r="I17" s="25"/>
    </row>
    <row r="18" spans="1:9" ht="23.25" customHeight="1" x14ac:dyDescent="0.25">
      <c r="A18" s="39" t="s">
        <v>117</v>
      </c>
      <c r="B18" s="88" t="s">
        <v>114</v>
      </c>
      <c r="C18" s="89"/>
    </row>
    <row r="19" spans="1:9" ht="60" x14ac:dyDescent="0.25">
      <c r="A19" s="36" t="s">
        <v>118</v>
      </c>
      <c r="B19" s="100" t="s">
        <v>181</v>
      </c>
      <c r="C19" s="101"/>
    </row>
    <row r="20" spans="1:9" ht="15" customHeight="1" x14ac:dyDescent="0.25">
      <c r="A20" s="21" t="s">
        <v>119</v>
      </c>
      <c r="B20" s="97">
        <f>((C22+C23+C25+C26+C30+C28+C32+C34+C29+C33)-C37)*C36*C38</f>
        <v>0</v>
      </c>
      <c r="C20" s="97"/>
    </row>
    <row r="21" spans="1:9" x14ac:dyDescent="0.25">
      <c r="A21" s="7" t="s">
        <v>120</v>
      </c>
      <c r="B21" s="102" t="s">
        <v>109</v>
      </c>
      <c r="C21" s="103"/>
    </row>
    <row r="22" spans="1:9" x14ac:dyDescent="0.25">
      <c r="A22" s="84"/>
      <c r="B22" s="37" t="s">
        <v>110</v>
      </c>
      <c r="C22" s="32">
        <v>266038016</v>
      </c>
    </row>
    <row r="23" spans="1:9" x14ac:dyDescent="0.25">
      <c r="A23" s="85"/>
      <c r="B23" s="37" t="s">
        <v>111</v>
      </c>
      <c r="C23" s="32"/>
    </row>
    <row r="24" spans="1:9" x14ac:dyDescent="0.25">
      <c r="A24" s="85"/>
      <c r="B24" s="90" t="s">
        <v>121</v>
      </c>
      <c r="C24" s="91"/>
    </row>
    <row r="25" spans="1:9" x14ac:dyDescent="0.25">
      <c r="A25" s="85"/>
      <c r="B25" s="37" t="s">
        <v>112</v>
      </c>
      <c r="C25" s="32">
        <v>390000000</v>
      </c>
    </row>
    <row r="26" spans="1:9" ht="29.1" customHeight="1" x14ac:dyDescent="0.25">
      <c r="A26" s="85"/>
      <c r="B26" s="37" t="s">
        <v>182</v>
      </c>
      <c r="C26" s="32">
        <v>34800000</v>
      </c>
    </row>
    <row r="27" spans="1:9" x14ac:dyDescent="0.25">
      <c r="A27" s="85"/>
      <c r="B27" s="90" t="s">
        <v>122</v>
      </c>
      <c r="C27" s="91"/>
    </row>
    <row r="28" spans="1:9" x14ac:dyDescent="0.25">
      <c r="A28" s="85"/>
      <c r="B28" s="37" t="s">
        <v>123</v>
      </c>
      <c r="C28" s="32">
        <v>0</v>
      </c>
    </row>
    <row r="29" spans="1:9" x14ac:dyDescent="0.25">
      <c r="A29" s="85"/>
      <c r="B29" s="37" t="s">
        <v>110</v>
      </c>
      <c r="C29" s="32">
        <v>0</v>
      </c>
    </row>
    <row r="30" spans="1:9" x14ac:dyDescent="0.25">
      <c r="A30" s="85"/>
      <c r="B30" s="37" t="s">
        <v>111</v>
      </c>
      <c r="C30" s="32">
        <v>0</v>
      </c>
    </row>
    <row r="31" spans="1:9" x14ac:dyDescent="0.25">
      <c r="A31" s="85"/>
      <c r="B31" s="90" t="s">
        <v>124</v>
      </c>
      <c r="C31" s="91"/>
    </row>
    <row r="32" spans="1:9" x14ac:dyDescent="0.25">
      <c r="A32" s="85"/>
      <c r="B32" s="37"/>
      <c r="C32" s="32"/>
    </row>
    <row r="33" spans="1:3" x14ac:dyDescent="0.25">
      <c r="A33" s="85"/>
      <c r="B33" s="37" t="s">
        <v>110</v>
      </c>
      <c r="C33" s="32">
        <v>0</v>
      </c>
    </row>
    <row r="34" spans="1:3" x14ac:dyDescent="0.25">
      <c r="A34" s="85"/>
      <c r="B34" s="37" t="s">
        <v>111</v>
      </c>
      <c r="C34" s="32">
        <v>0</v>
      </c>
    </row>
    <row r="35" spans="1:3" x14ac:dyDescent="0.25">
      <c r="A35" s="85"/>
      <c r="B35" s="90" t="s">
        <v>125</v>
      </c>
      <c r="C35" s="91"/>
    </row>
    <row r="36" spans="1:3" x14ac:dyDescent="0.25">
      <c r="A36" s="85"/>
      <c r="B36" s="37" t="s">
        <v>126</v>
      </c>
      <c r="C36" s="33">
        <v>0</v>
      </c>
    </row>
    <row r="37" spans="1:3" x14ac:dyDescent="0.25">
      <c r="A37" s="85"/>
      <c r="B37" s="37" t="s">
        <v>65</v>
      </c>
      <c r="C37" s="34">
        <v>0</v>
      </c>
    </row>
    <row r="38" spans="1:3" x14ac:dyDescent="0.25">
      <c r="A38" s="85"/>
      <c r="B38" s="37" t="s">
        <v>127</v>
      </c>
      <c r="C38" s="33">
        <v>1</v>
      </c>
    </row>
    <row r="39" spans="1:3" x14ac:dyDescent="0.25">
      <c r="A39" s="24" t="s">
        <v>128</v>
      </c>
      <c r="B39" s="97">
        <f>IFERROR(B20*(VLOOKUP(B18,E15:F17,2,0)),16666)</f>
        <v>0</v>
      </c>
      <c r="C39" s="97"/>
    </row>
    <row r="40" spans="1:3" ht="93" customHeight="1" x14ac:dyDescent="0.25">
      <c r="A40" s="36" t="s">
        <v>129</v>
      </c>
      <c r="B40" s="98" t="s">
        <v>189</v>
      </c>
      <c r="C40" s="99"/>
    </row>
    <row r="41" spans="1:3" ht="211.5" customHeight="1" x14ac:dyDescent="0.25">
      <c r="A41" s="36" t="s">
        <v>130</v>
      </c>
      <c r="B41" s="95" t="s">
        <v>187</v>
      </c>
      <c r="C41" s="96"/>
    </row>
    <row r="42" spans="1:3" ht="26.1" customHeight="1" x14ac:dyDescent="0.25">
      <c r="A42" s="43" t="s">
        <v>131</v>
      </c>
      <c r="B42" s="43"/>
      <c r="C42" s="43"/>
    </row>
    <row r="43" spans="1:3" x14ac:dyDescent="0.25">
      <c r="A43" s="42" t="s">
        <v>132</v>
      </c>
      <c r="B43" s="94"/>
      <c r="C43" s="94"/>
    </row>
    <row r="44" spans="1:3" ht="41.1" customHeight="1" x14ac:dyDescent="0.25">
      <c r="A44" s="42" t="s">
        <v>133</v>
      </c>
      <c r="B44" s="94"/>
      <c r="C44" s="9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4" t="s">
        <v>134</v>
      </c>
      <c r="B1" s="64"/>
      <c r="C1" s="64"/>
    </row>
    <row r="2" spans="1:3" x14ac:dyDescent="0.25">
      <c r="A2" s="20" t="s">
        <v>58</v>
      </c>
      <c r="B2" s="65" t="str">
        <f>'AUTOS NOTA 324'!B2:C2</f>
        <v>APJ32134-101933235</v>
      </c>
      <c r="C2" s="66"/>
    </row>
    <row r="3" spans="1:3" x14ac:dyDescent="0.25">
      <c r="A3" s="5" t="s">
        <v>1</v>
      </c>
      <c r="B3" s="49" t="str">
        <f>'AUTOS  NOTA 322'!B2:C2</f>
        <v>25307310300120230010700</v>
      </c>
      <c r="C3" s="49"/>
    </row>
    <row r="4" spans="1:3" x14ac:dyDescent="0.25">
      <c r="A4" s="5" t="s">
        <v>3</v>
      </c>
      <c r="B4" s="49" t="str">
        <f>'AUTOS  NOTA 322'!B3:C3</f>
        <v>Juzgado Primero Civil del Circuito de Girardot</v>
      </c>
      <c r="C4" s="49"/>
    </row>
    <row r="5" spans="1:3" x14ac:dyDescent="0.25">
      <c r="A5" s="5" t="s">
        <v>5</v>
      </c>
      <c r="B5" s="49" t="str">
        <f>'AUTOS  NOTA 322'!B4:C4</f>
        <v>Allianz Seguros S.A.; Maicol Ricardo Varón Pea</v>
      </c>
      <c r="C5" s="49"/>
    </row>
    <row r="6" spans="1:3" ht="15" customHeight="1" x14ac:dyDescent="0.25">
      <c r="A6" s="5" t="s">
        <v>7</v>
      </c>
      <c r="B6" s="49" t="str">
        <f>'AUTOS  NOTA 322'!B5:C5</f>
        <v>Brayan Stiven Vela Ramírez (Víctima); Sandra Liliana Vela Ramírez (madre); Salomé Vela Manrique (Hija, menor de edad; 30/09/2015); Evelyn Ariadna Vela Carrillo (hija: menor; 06/03/2023); Patricia Carrillo Guevara (compañera permanente, 27/03/1994); Johan Manuel Vela Ramírez (hermano); Edna Briyith Vela Ramírez (hermana); Jennifer Vela Ramírez (Hermana); Karen Julieth Angulo Vela (Hermana); Luisa Fernanda Bautista Vela (Hermana); Celeste Oviedo Vela (sobrina); Izan David Aviles Vela (Sobrino)</v>
      </c>
      <c r="C6" s="49"/>
    </row>
    <row r="7" spans="1:3" ht="15" customHeight="1" x14ac:dyDescent="0.25">
      <c r="A7" s="5" t="s">
        <v>9</v>
      </c>
      <c r="B7" s="49" t="str">
        <f>'AUTOS  NOTA 322'!B6:C6</f>
        <v>DEMANDA DIRECTA</v>
      </c>
      <c r="C7" s="49"/>
    </row>
    <row r="8" spans="1:3" ht="15" customHeight="1" x14ac:dyDescent="0.25">
      <c r="A8" s="31" t="s">
        <v>60</v>
      </c>
      <c r="B8" s="49" t="str">
        <f>'AUTOS  NOTA 322'!B7:C8</f>
        <v>Brayan Stiven Vela Ramírez</v>
      </c>
      <c r="C8" s="49"/>
    </row>
    <row r="9" spans="1:3" ht="18.95" customHeight="1" x14ac:dyDescent="0.25">
      <c r="A9" s="5" t="s">
        <v>135</v>
      </c>
      <c r="B9" s="49"/>
      <c r="C9" s="49"/>
    </row>
    <row r="10" spans="1:3" x14ac:dyDescent="0.25">
      <c r="A10" s="7" t="s">
        <v>120</v>
      </c>
      <c r="B10" s="106">
        <f>'AUTOS NOTA 324'!B20:C20</f>
        <v>0</v>
      </c>
      <c r="C10" s="106"/>
    </row>
    <row r="11" spans="1:3" x14ac:dyDescent="0.25">
      <c r="A11" s="7" t="s">
        <v>136</v>
      </c>
      <c r="B11" s="107">
        <f>'AUTOS NOTA 324'!B39:C39</f>
        <v>0</v>
      </c>
      <c r="C11" s="49"/>
    </row>
    <row r="12" spans="1:3" ht="30" x14ac:dyDescent="0.25">
      <c r="A12" s="7" t="s">
        <v>137</v>
      </c>
      <c r="B12" s="104"/>
      <c r="C12" s="105"/>
    </row>
    <row r="13" spans="1:3" ht="45" x14ac:dyDescent="0.25">
      <c r="A13" s="5" t="s">
        <v>138</v>
      </c>
      <c r="B13" s="49"/>
      <c r="C13" s="49"/>
    </row>
    <row r="14" spans="1:3" ht="45" x14ac:dyDescent="0.25">
      <c r="A14" s="5" t="s">
        <v>139</v>
      </c>
      <c r="B14" s="49"/>
      <c r="C14" s="49"/>
    </row>
    <row r="15" spans="1:3" x14ac:dyDescent="0.25">
      <c r="A15" s="5" t="s">
        <v>140</v>
      </c>
      <c r="B15" s="6"/>
      <c r="C15" s="6"/>
    </row>
    <row r="16" spans="1:3" x14ac:dyDescent="0.25">
      <c r="A16" s="7" t="s">
        <v>141</v>
      </c>
      <c r="B16" s="49"/>
      <c r="C16" s="49"/>
    </row>
    <row r="17" spans="1:3" x14ac:dyDescent="0.25">
      <c r="A17" s="6" t="s">
        <v>142</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66</v>
      </c>
      <c r="B1" t="s">
        <v>71</v>
      </c>
      <c r="C1" s="9" t="s">
        <v>73</v>
      </c>
      <c r="D1" s="9" t="s">
        <v>143</v>
      </c>
      <c r="E1" s="3" t="s">
        <v>80</v>
      </c>
      <c r="F1" s="2" t="s">
        <v>114</v>
      </c>
      <c r="G1" s="4">
        <v>0</v>
      </c>
      <c r="H1" t="s">
        <v>29</v>
      </c>
      <c r="I1" t="s">
        <v>144</v>
      </c>
      <c r="K1" t="s">
        <v>145</v>
      </c>
      <c r="L1" s="30" t="s">
        <v>12</v>
      </c>
      <c r="M1" t="s">
        <v>67</v>
      </c>
      <c r="N1" t="s">
        <v>114</v>
      </c>
      <c r="O1" t="s">
        <v>146</v>
      </c>
    </row>
    <row r="2" spans="1:15" x14ac:dyDescent="0.25">
      <c r="A2" t="s">
        <v>67</v>
      </c>
      <c r="B2" t="s">
        <v>78</v>
      </c>
      <c r="C2" t="s">
        <v>147</v>
      </c>
      <c r="D2" s="2" t="s">
        <v>148</v>
      </c>
      <c r="E2" s="1" t="s">
        <v>149</v>
      </c>
      <c r="F2" s="2" t="s">
        <v>150</v>
      </c>
      <c r="G2" s="4">
        <v>0.7</v>
      </c>
      <c r="H2" t="s">
        <v>30</v>
      </c>
      <c r="I2" t="s">
        <v>151</v>
      </c>
      <c r="K2" t="s">
        <v>10</v>
      </c>
      <c r="L2" s="30" t="s">
        <v>152</v>
      </c>
      <c r="M2" t="s">
        <v>153</v>
      </c>
      <c r="N2" t="s">
        <v>116</v>
      </c>
      <c r="O2" t="s">
        <v>78</v>
      </c>
    </row>
    <row r="3" spans="1:15" x14ac:dyDescent="0.25">
      <c r="A3" t="s">
        <v>153</v>
      </c>
      <c r="C3" t="s">
        <v>154</v>
      </c>
      <c r="D3" s="2" t="s">
        <v>155</v>
      </c>
      <c r="E3" s="1" t="s">
        <v>156</v>
      </c>
      <c r="F3" s="2" t="s">
        <v>116</v>
      </c>
      <c r="G3" s="4">
        <v>0.3</v>
      </c>
      <c r="H3" t="s">
        <v>157</v>
      </c>
      <c r="I3" t="s">
        <v>158</v>
      </c>
      <c r="L3" s="30" t="s">
        <v>159</v>
      </c>
      <c r="M3" t="s">
        <v>160</v>
      </c>
      <c r="N3" t="s">
        <v>150</v>
      </c>
    </row>
    <row r="4" spans="1:15" x14ac:dyDescent="0.25">
      <c r="A4" t="s">
        <v>160</v>
      </c>
      <c r="C4" t="s">
        <v>161</v>
      </c>
      <c r="E4" s="1" t="s">
        <v>81</v>
      </c>
      <c r="H4" t="s">
        <v>162</v>
      </c>
      <c r="I4" t="s">
        <v>37</v>
      </c>
      <c r="L4" t="s">
        <v>163</v>
      </c>
    </row>
    <row r="5" spans="1:15" x14ac:dyDescent="0.25">
      <c r="A5" t="s">
        <v>164</v>
      </c>
      <c r="E5" s="1" t="s">
        <v>165</v>
      </c>
      <c r="H5" t="s">
        <v>166</v>
      </c>
      <c r="I5" t="s">
        <v>167</v>
      </c>
      <c r="L5" s="30" t="s">
        <v>168</v>
      </c>
    </row>
    <row r="6" spans="1:15" x14ac:dyDescent="0.25">
      <c r="E6" s="1" t="s">
        <v>169</v>
      </c>
      <c r="I6" t="s">
        <v>170</v>
      </c>
      <c r="L6" s="30" t="s">
        <v>171</v>
      </c>
    </row>
    <row r="7" spans="1:15" x14ac:dyDescent="0.25">
      <c r="E7" s="1" t="s">
        <v>172</v>
      </c>
      <c r="I7" t="s">
        <v>173</v>
      </c>
      <c r="L7" s="30" t="s">
        <v>174</v>
      </c>
    </row>
    <row r="8" spans="1:15" x14ac:dyDescent="0.25">
      <c r="E8" s="1" t="s">
        <v>175</v>
      </c>
      <c r="L8" s="30" t="s">
        <v>122</v>
      </c>
    </row>
    <row r="9" spans="1:15" x14ac:dyDescent="0.25">
      <c r="L9" s="30" t="s">
        <v>176</v>
      </c>
    </row>
    <row r="10" spans="1:15" x14ac:dyDescent="0.25">
      <c r="L10" s="30" t="s">
        <v>177</v>
      </c>
    </row>
    <row r="11" spans="1:15" x14ac:dyDescent="0.25">
      <c r="L11" s="30" t="s">
        <v>178</v>
      </c>
    </row>
    <row r="12" spans="1:15" x14ac:dyDescent="0.25">
      <c r="L12" s="30" t="s">
        <v>179</v>
      </c>
    </row>
    <row r="13" spans="1:15" x14ac:dyDescent="0.25">
      <c r="L13" s="30" t="s">
        <v>180</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F74B63-F599-4252-80C4-644A29E542F7}">
  <ds:schemaRefs>
    <ds:schemaRef ds:uri="http://schemas.microsoft.com/sharepoint/v3/contenttype/forms"/>
  </ds:schemaRefs>
</ds:datastoreItem>
</file>

<file path=customXml/itemProps3.xml><?xml version="1.0" encoding="utf-8"?>
<ds:datastoreItem xmlns:ds="http://schemas.openxmlformats.org/officeDocument/2006/customXml" ds:itemID="{23ED4B5E-06A9-4E0B-BC66-D32CA995BA3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2023-12-07T20:48:13Z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