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ngie\Desktop\bioagrícola\"/>
    </mc:Choice>
  </mc:AlternateContent>
  <xr:revisionPtr revIDLastSave="0" documentId="8_{570E9205-CB8E-453F-97D8-65D3217AAD64}" xr6:coauthVersionLast="47" xr6:coauthVersionMax="47" xr10:uidLastSave="{00000000-0000-0000-0000-000000000000}"/>
  <bookViews>
    <workbookView xWindow="-28920" yWindow="3090" windowWidth="29040" windowHeight="157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3" i="10"/>
  <c r="B3" i="11" s="1"/>
  <c r="B28" i="11" l="1"/>
  <c r="B9" i="17"/>
</calcChain>
</file>

<file path=xl/sharedStrings.xml><?xml version="1.0" encoding="utf-8"?>
<sst xmlns="http://schemas.openxmlformats.org/spreadsheetml/2006/main" count="296" uniqueCount="199">
  <si>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</si>
  <si>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</si>
  <si>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</si>
  <si>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</si>
  <si>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</si>
  <si>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</si>
  <si>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</si>
  <si>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</si>
  <si>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</si>
  <si>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</si>
  <si>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</si>
  <si>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</si>
  <si>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</si>
  <si>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</si>
  <si>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</si>
  <si>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</si>
  <si>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</si>
  <si>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</si>
  <si>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</si>
  <si>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</si>
  <si>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</si>
  <si>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</si>
  <si>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</si>
  <si>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</si>
  <si>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</si>
  <si>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</si>
  <si>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</si>
  <si>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</si>
  <si>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</si>
  <si>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</si>
  <si>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</si>
  <si>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</si>
  <si>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</si>
  <si>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</si>
  <si>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</si>
  <si>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</si>
  <si>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</si>
  <si>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</si>
  <si>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</si>
  <si>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</si>
  <si>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</si>
  <si>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</si>
  <si>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</si>
  <si>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</si>
  <si>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</si>
  <si>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</si>
  <si>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</si>
  <si>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</si>
  <si>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</si>
  <si>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</si>
  <si>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</si>
  <si>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</si>
  <si>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</si>
  <si>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</si>
  <si>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</si>
  <si>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</si>
  <si>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</si>
  <si>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</si>
  <si>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</si>
  <si>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</si>
  <si>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</si>
  <si>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</si>
  <si>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</si>
  <si>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</si>
  <si>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</si>
  <si>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</si>
  <si>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</si>
  <si>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</si>
  <si>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</si>
  <si>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</si>
  <si>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</si>
  <si>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</si>
  <si>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</si>
  <si>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</si>
  <si>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</si>
  <si>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</si>
  <si>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</si>
  <si>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</si>
  <si>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</si>
  <si>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</si>
  <si>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</si>
  <si>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</si>
  <si>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</si>
  <si>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</si>
  <si>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</si>
  <si>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</si>
  <si>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</si>
  <si>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</si>
  <si>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</si>
  <si>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</si>
  <si>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</si>
  <si>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</si>
  <si>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</si>
  <si>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</si>
  <si>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</si>
  <si>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</si>
  <si>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</si>
  <si>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</si>
  <si>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</si>
  <si>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</si>
  <si>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</si>
  <si>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</si>
  <si>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</si>
  <si>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</si>
  <si>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</si>
  <si>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</si>
  <si>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</si>
  <si>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</si>
  <si>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</si>
  <si>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</si>
  <si>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</si>
  <si>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</si>
  <si>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</si>
  <si>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</si>
  <si>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</si>
  <si>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</si>
  <si>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</si>
  <si>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</si>
  <si>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</si>
  <si>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</si>
  <si>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</si>
  <si>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</si>
  <si>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</si>
  <si>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</si>
  <si>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</si>
  <si>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</si>
  <si>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</si>
  <si>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</si>
  <si>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</si>
  <si>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</si>
  <si>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</si>
  <si>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</si>
  <si>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</si>
  <si>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</si>
  <si>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</si>
  <si>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</si>
  <si>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</si>
  <si>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</si>
  <si>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</si>
  <si>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</si>
  <si>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</si>
  <si>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</si>
  <si>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</si>
  <si>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</si>
  <si>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</si>
  <si>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</si>
  <si>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</si>
  <si>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</si>
  <si>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</si>
  <si>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</si>
  <si>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</si>
  <si>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</si>
  <si>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</si>
  <si>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</si>
  <si>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</si>
  <si>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</si>
  <si>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</si>
  <si>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</si>
  <si>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</si>
  <si>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</si>
  <si>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</si>
  <si>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</si>
  <si>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</si>
  <si>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</si>
  <si>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</si>
  <si>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</si>
  <si>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</si>
  <si>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</si>
  <si>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</si>
  <si>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</si>
  <si>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</si>
  <si>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</si>
  <si>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</si>
  <si>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</si>
  <si>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50001333300620220036100</t>
  </si>
  <si>
    <t>Juzgado Sexto Administrativo del Circuito de Villavicencio</t>
  </si>
  <si>
    <t>Municipio de Villavicencio - Bioagrícola del llano S.A. - Electrificadora del Meta S.A. - Cormacarena</t>
  </si>
  <si>
    <t xml:space="preserve"> Jose Rosman Hernández Clavijo (VÍCTIMA DIRECTA)</t>
  </si>
  <si>
    <t>28 de abril de 2021</t>
  </si>
  <si>
    <t>El demandante JOSÉ ROSMAN HERNÁNDEZ CLAVIJO era propietario del vehículo de servicio público tipo taxi identificado con placas UTZ 008. El día 28 de abril de 2021 mientras el vehículo se encontraba transitando la vía a Catama y era conducido por ANDRÉS STIWAR HERNÁNDEZ RIVERA, sufrió un accidente por la intempestiva caída de un árbol de más de 9 metros de altura sobre el vehículo en la Calle 35 con Carrera 12-149 de la ciudad de Villavicencio. El accidente generó sendos perjuicios en el vehículo lo que le generó perjuicios de índole económica al demandante.
Particularmente en cuanto a la imputación de llamante y asegurado BIOAGRÍCOLA DEL LLANO S.A. E.S.P., esta se funda en que según el extremo demandante, esta al ser la empresa prestadora del servicio de aseo en la ciudad, era la encargada de la poda y mantenimiento de las zonas verdes públicas de la ciudad.</t>
  </si>
  <si>
    <t>022811259/O</t>
  </si>
  <si>
    <t>BIOAGRÍCOLA DEL LLANO S.A. E.S.P.</t>
  </si>
  <si>
    <t>11 de julio de 2024</t>
  </si>
  <si>
    <t>1 de noviembre de 2024</t>
  </si>
  <si>
    <t>Predios, labores y operaciones</t>
  </si>
  <si>
    <t>N/A</t>
  </si>
  <si>
    <t>25 de junio de 2021</t>
  </si>
  <si>
    <t>14 de octubre de 2021</t>
  </si>
  <si>
    <t>Morales</t>
  </si>
  <si>
    <t>28 de noviembre de 2024</t>
  </si>
  <si>
    <t xml:space="preserve"> PLO </t>
  </si>
  <si>
    <t>15% sobre el valor de la pérdia, mínimo $4.000.000</t>
  </si>
  <si>
    <t>01/12/2020-01/12/2021</t>
  </si>
  <si>
    <t>Valor asegurad 2500000000</t>
  </si>
  <si>
    <t xml:space="preserve">• Disminución de la suma asegurada por pago de indemnizaciones con cargo a la PÓLIZA 22811259
</t>
  </si>
  <si>
    <t>Consultada la siniestralidad de la Póliza 22811259, a corte de agosto de 2024, no se evidencian pagos por la garantía de PLO</t>
  </si>
  <si>
    <t>La contingencia se califica como REMOTA como quiera que la póliza no presta cobertura temporal ni material y, además la responsabilidad del asegurado no se encuentra acreditada toda vez que en virtud de una norma superior la supuesta falla en el servicio no le es imputable, por no encontrarse dentro de sus funciones la tala/poda de árboles que están cerca de las líneas de tensión.
En relación a la cobertura temporal de la póliza 22811259, debe mencionarse que si bien los hechos ocurrieron el 28 de abril de 2021, es decir, durante la vigencia de la misma que comprendía del 1 de diciembre de 2020 al 1 de diciembre de 2021, lo cierto es que no preta cobertura temporal por encontrarse configurada la prescripción de las acciones derivadas del contrato de seguros en los términos del artículo 1081 del Código de Comercio; Lo anterior como quiera que la reclamación extrajudicial o solicitud de conciliación se realizó el 25 de junio de 2021, pero el llamamiento en garantía se radicó hasta el 28 de junio de 2023, es decir, dos años y tres días después de la reclamación extrajudicial de la víctima, por lo que en los términos de la norma antes citada y en concordancia con el artículo 1131 del mismo código, se entienden prescritas las acciones derivadas del contrato de seguros. Ahora, en relación con la cobertura material, ninguno de los amparos que se encuentran contemplados en la póliza presta cobertura para los hechos objeto den litigio, pues si bien hay una cobertura PLO, lo cierto es que el daño no ocurrió en propiedad del asegurado y tampoco es imputable a alguna labor/operación que haya debido realizar el asegurado, toda vez que de conformidad con el artículo 71 del Decreto 2981 de 2013 compilado en el Decreto 1077 de 2015, las empresas de aseo no están obligadas a realizar labores de poda preventiva de árboles que se encuentran cerca de las líneas de tensión como es el caso del árbol que con su caída generó el daño objeto de litigio; Corolario de lo anterior, debe mencionarse que se configuró una exclusión del contrato de seguros relacionada con la fuerza mayor o fuerza de la naturaleza como quiera que de conformidad con el IPAT la causa de la caída del árbo, fueron los fuertes vientos.
En relación a la responsabilidad del asegurado, encontramos que el mismo carece de competencia funcional para realizar las labores de poda preventiva y de tala sobre los árboles que se encuentran cerca de las líneas de la luz, es por ello que la responsabilidad difícilmente se podría atribuir a una falla en su servicio.
Lo anterior sin perjuicio del carácter contingente del proceso.</t>
  </si>
  <si>
    <t>Como liquidación objetiva se llegó al valor de 7.825.000 así:
1. Por concepto de lucro cesante:
El lucro cesante mensual se tasa en la suma de $4.800.000, que resultan de sustraer al valor certificado por la empresa de taxis ($2.700.000), el salario que devengaba el conductor según narración de hechos de la demanda ($1.200.000), lo que nos arrojaría la suma de $1.500.000, a los cuales a su vez se les sustrae un 20% que se utilizarían para los gastos de mantenimiento y combustible del vehículo, lo que dejaría un valor mensual de $1.200.000.
Ahora, como quiera que el demandante señala que el vehículo estuvo inutilizado por el término de 4 meses, se deben multiplicar los ingresos mensuales por esa cantidad de meses, lo que nos daría la suma de $4.800.000.
2. Por concepto de daño emergente:
Como quiera que se reconocen solamente las facturas que cumplen con los requisitos del artículo 621 del Código de Comercio y los artículos 617 y 618 del Estatuto Tributario por ser éstas las únicas con aptitud probatoria,  se tasa en la suma de $7.025.000.
3. Por concepto de daño moral:
No se reconoce ninguna suma como quiera que hasta el momento no se ha arrimado al expediente prueba alguna que demuestre la causación de este perjuicio.
4. Deducible:
El cálculo de los perjuicios arroja la suma de 11.825.000, a los cuales debe descontársele el valor del deducible que es del 15% sobre el valor de la pérdida, mínimo 4.000.000.
Así al descontarle 4.000.000 a los 11.825.000, nos arroja la suma de 7.825.000.</t>
  </si>
  <si>
    <t>1. EXCEPCIONES FRENTE A LA DEMANDA:
a. Excepciones planteadas por quien formuló el llamamiento en garantía a mi representada.
b. Falta de legitimación en la causa por parte de BIOAGRÍCOLA DEL LLANO S.A. E.S.P.
c. Inexistencia de relación de causalidad entre el daño o perjuicio alegado por la parte actora y el actual de la BIOAGRÍCOLA DEL LLANO S.A. E.S.P.
d. Improcedencia e indebida tasación de los perjuicios a título de daño emergente a favor del demandante.
e. Improcedencia e indebida tasación de los perjuicios a título de lucro cesante a favor del demandante.
f. Improcedencia de los perjuicios a título de daño moral.
g. Genérica o innominada.
2. EXCEPCIONES FRENTE AL LLAMAMIENTO EN GARANTÍA:
a. Falta de cobertura material de la póliza de responsabilidad civil extracontractual general No. 022811259/0.
b. Prescripción de las acciones derivadas de los contratos de seguro - artículo 1081 del código de comercio.
c. Inexistencia de obligación indemnizatoria a cargo de mi prohijada por la no realización del riesgo asegurado en la póliza de responsabilidad civil extracontractual general No. 022811259/0.
d. Riesgos expresamente excluidos en la póliza de responsabilidad civil extracontractual general No. 022811259/0.
e. Límite máximo de responsabilidad y disponibilidad del valor asegurado en la póliza de responsabilidad civil extracontractual general No. 022811259/0.
f. Del límite máximo de responsbailidad en lo concerniente al deducible de la póliza de responsabilidad civil extracontractual general No. 022811259/0.
g. Carácter meramente indemnizatorio que revisten los contratos de seguro.
h. Disponibilidad del valor asegurado.
i. Pago por reembolso.
j.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</si>
</sst>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2" xfId="0" applyBorder="1" applyAlignment="1" applyProtection="1">
      <alignment horizontal="justify" vertical="top" wrapText="1"/>
      <protection locked="0"/>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2" sqref="B12:C14"/>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7" t="s">
        <v>0</v>
      </c>
      <c r="B1" s="57"/>
      <c r="C1" s="57"/>
    </row>
    <row r="2" spans="1:3" x14ac:dyDescent="0.3">
      <c r="A2" s="5" t="s">
        <v>1</v>
      </c>
      <c r="B2" s="60" t="s">
        <v>174</v>
      </c>
      <c r="C2" s="61"/>
    </row>
    <row r="3" spans="1:3" x14ac:dyDescent="0.3">
      <c r="A3" s="5" t="s">
        <v>2</v>
      </c>
      <c r="B3" s="58" t="s">
        <v>175</v>
      </c>
      <c r="C3" s="59"/>
    </row>
    <row r="4" spans="1:3" x14ac:dyDescent="0.3">
      <c r="A4" s="5" t="s">
        <v>3</v>
      </c>
      <c r="B4" s="58" t="s">
        <v>176</v>
      </c>
      <c r="C4" s="59"/>
    </row>
    <row r="5" spans="1:3" ht="14.4" customHeight="1" x14ac:dyDescent="0.3">
      <c r="A5" s="5" t="s">
        <v>4</v>
      </c>
      <c r="B5" s="58" t="s">
        <v>177</v>
      </c>
      <c r="C5" s="59"/>
    </row>
    <row r="6" spans="1:3" x14ac:dyDescent="0.3">
      <c r="A6" s="5" t="s">
        <v>5</v>
      </c>
      <c r="B6" s="44" t="s">
        <v>6</v>
      </c>
      <c r="C6" s="44"/>
    </row>
    <row r="7" spans="1:3" x14ac:dyDescent="0.3">
      <c r="A7" s="5" t="s">
        <v>7</v>
      </c>
      <c r="B7" s="58" t="s">
        <v>185</v>
      </c>
      <c r="C7" s="59"/>
    </row>
    <row r="8" spans="1:3" x14ac:dyDescent="0.3">
      <c r="A8" s="5" t="s">
        <v>8</v>
      </c>
      <c r="B8" s="55" t="s">
        <v>178</v>
      </c>
      <c r="C8" s="56"/>
    </row>
    <row r="9" spans="1:3" x14ac:dyDescent="0.3">
      <c r="A9" s="5" t="s">
        <v>9</v>
      </c>
      <c r="B9" s="55" t="s">
        <v>186</v>
      </c>
      <c r="C9" s="56"/>
    </row>
    <row r="10" spans="1:3" x14ac:dyDescent="0.3">
      <c r="A10" s="5" t="s">
        <v>10</v>
      </c>
      <c r="B10" s="55" t="s">
        <v>187</v>
      </c>
      <c r="C10" s="56"/>
    </row>
    <row r="11" spans="1:3" ht="23.25" customHeight="1" x14ac:dyDescent="0.3">
      <c r="A11" s="5" t="s">
        <v>11</v>
      </c>
      <c r="B11" s="55" t="s">
        <v>184</v>
      </c>
      <c r="C11" s="56"/>
    </row>
    <row r="12" spans="1:3" x14ac:dyDescent="0.3">
      <c r="A12" s="45" t="s">
        <v>12</v>
      </c>
      <c r="B12" s="46" t="s">
        <v>179</v>
      </c>
      <c r="C12" s="44"/>
    </row>
    <row r="13" spans="1:3" ht="30" customHeight="1" x14ac:dyDescent="0.3">
      <c r="A13" s="45"/>
      <c r="B13" s="44"/>
      <c r="C13" s="44"/>
    </row>
    <row r="14" spans="1:3" ht="73.5" customHeight="1" x14ac:dyDescent="0.3">
      <c r="A14" s="45"/>
      <c r="B14" s="44"/>
      <c r="C14" s="44"/>
    </row>
    <row r="15" spans="1:3" x14ac:dyDescent="0.3">
      <c r="A15" s="5" t="s">
        <v>13</v>
      </c>
      <c r="B15" s="49">
        <f>SUM(C17,C18,C20,C21,C23)</f>
        <v>80996299</v>
      </c>
      <c r="C15" s="50"/>
    </row>
    <row r="16" spans="1:3" ht="33.75" customHeight="1" x14ac:dyDescent="0.3">
      <c r="A16" s="51" t="s">
        <v>14</v>
      </c>
      <c r="B16" s="52" t="s">
        <v>15</v>
      </c>
      <c r="C16" s="52"/>
    </row>
    <row r="17" spans="1:3" ht="33.75" customHeight="1" x14ac:dyDescent="0.3">
      <c r="A17" s="51"/>
      <c r="B17" s="11" t="s">
        <v>16</v>
      </c>
      <c r="C17" s="6">
        <v>10800000</v>
      </c>
    </row>
    <row r="18" spans="1:3" ht="33.75" customHeight="1" x14ac:dyDescent="0.3">
      <c r="A18" s="51"/>
      <c r="B18" s="11" t="s">
        <v>17</v>
      </c>
      <c r="C18" s="6">
        <v>24769999</v>
      </c>
    </row>
    <row r="19" spans="1:3" x14ac:dyDescent="0.3">
      <c r="A19" s="51"/>
      <c r="B19" s="53" t="s">
        <v>18</v>
      </c>
      <c r="C19" s="54"/>
    </row>
    <row r="20" spans="1:3" x14ac:dyDescent="0.3">
      <c r="A20" s="51"/>
      <c r="B20" s="11" t="s">
        <v>188</v>
      </c>
      <c r="C20" s="6">
        <v>45426300</v>
      </c>
    </row>
    <row r="21" spans="1:3" x14ac:dyDescent="0.3">
      <c r="A21" s="51"/>
      <c r="B21" s="11"/>
      <c r="C21" s="6"/>
    </row>
    <row r="22" spans="1:3" x14ac:dyDescent="0.3">
      <c r="A22" s="51"/>
      <c r="B22" s="53" t="s">
        <v>19</v>
      </c>
      <c r="C22" s="54"/>
    </row>
    <row r="23" spans="1:3" x14ac:dyDescent="0.3">
      <c r="A23" s="51"/>
      <c r="B23" s="11"/>
      <c r="C23" s="16"/>
    </row>
    <row r="24" spans="1:3" x14ac:dyDescent="0.3">
      <c r="A24" s="5" t="s">
        <v>20</v>
      </c>
      <c r="B24" s="44" t="s">
        <v>181</v>
      </c>
      <c r="C24" s="44"/>
    </row>
    <row r="25" spans="1:3" x14ac:dyDescent="0.3">
      <c r="A25" s="5" t="s">
        <v>21</v>
      </c>
      <c r="B25" s="44">
        <v>8220002689</v>
      </c>
      <c r="C25" s="44"/>
    </row>
    <row r="26" spans="1:3" x14ac:dyDescent="0.3">
      <c r="A26" s="5" t="s">
        <v>22</v>
      </c>
      <c r="B26" s="44" t="s">
        <v>180</v>
      </c>
      <c r="C26" s="44"/>
    </row>
    <row r="27" spans="1:3" x14ac:dyDescent="0.3">
      <c r="A27" s="5" t="s">
        <v>23</v>
      </c>
      <c r="B27" s="47" t="s">
        <v>182</v>
      </c>
      <c r="C27" s="48"/>
    </row>
    <row r="28" spans="1:3" x14ac:dyDescent="0.3">
      <c r="A28" s="5" t="s">
        <v>24</v>
      </c>
      <c r="B28" s="43" t="s">
        <v>183</v>
      </c>
      <c r="C28" s="43"/>
    </row>
    <row r="29" spans="1:3" x14ac:dyDescent="0.3">
      <c r="A29" s="5" t="s">
        <v>25</v>
      </c>
      <c r="B29" s="44" t="s">
        <v>189</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0" zoomScaleNormal="80" workbookViewId="0">
      <selection activeCell="B8" sqref="B8:C8"/>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72" t="s">
        <v>26</v>
      </c>
      <c r="B1" s="72"/>
      <c r="C1" s="72"/>
    </row>
    <row r="2" spans="1:3" x14ac:dyDescent="0.3">
      <c r="A2" s="13" t="s">
        <v>27</v>
      </c>
      <c r="B2" s="73" t="s">
        <v>28</v>
      </c>
      <c r="C2" s="48"/>
    </row>
    <row r="3" spans="1:3"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13" t="s">
        <v>34</v>
      </c>
      <c r="B8" s="44">
        <v>22811259</v>
      </c>
      <c r="C8" s="44"/>
    </row>
    <row r="9" spans="1:3" x14ac:dyDescent="0.3">
      <c r="A9" s="13" t="s">
        <v>11</v>
      </c>
      <c r="B9" s="44" t="s">
        <v>190</v>
      </c>
      <c r="C9" s="44"/>
    </row>
    <row r="10" spans="1:3" x14ac:dyDescent="0.3">
      <c r="A10" s="13" t="s">
        <v>35</v>
      </c>
      <c r="B10" s="47">
        <v>2500000000</v>
      </c>
      <c r="C10" s="74"/>
    </row>
    <row r="11" spans="1:3" x14ac:dyDescent="0.3">
      <c r="A11" s="13" t="s">
        <v>36</v>
      </c>
      <c r="B11" s="47" t="s">
        <v>191</v>
      </c>
      <c r="C11" s="48"/>
    </row>
    <row r="12" spans="1:3" x14ac:dyDescent="0.3">
      <c r="A12" s="13" t="s">
        <v>37</v>
      </c>
      <c r="B12" s="58" t="s">
        <v>141</v>
      </c>
      <c r="C12" s="59"/>
    </row>
    <row r="13" spans="1:3" x14ac:dyDescent="0.3">
      <c r="A13" s="13" t="s">
        <v>38</v>
      </c>
      <c r="B13" s="44" t="s">
        <v>192</v>
      </c>
      <c r="C13" s="44"/>
    </row>
    <row r="14" spans="1:3" x14ac:dyDescent="0.3">
      <c r="A14" s="13" t="s">
        <v>39</v>
      </c>
      <c r="B14" s="44" t="s">
        <v>136</v>
      </c>
      <c r="C14" s="44"/>
    </row>
    <row r="15" spans="1:3" x14ac:dyDescent="0.3">
      <c r="A15" s="13" t="s">
        <v>40</v>
      </c>
      <c r="B15" s="44"/>
      <c r="C15" s="44"/>
    </row>
    <row r="16" spans="1:3" x14ac:dyDescent="0.3">
      <c r="A16" s="70" t="s">
        <v>41</v>
      </c>
      <c r="B16" s="44"/>
      <c r="C16" s="44"/>
    </row>
    <row r="17" spans="1:3" x14ac:dyDescent="0.3">
      <c r="A17" s="71"/>
      <c r="B17" s="9" t="s">
        <v>42</v>
      </c>
      <c r="C17" s="10" t="s">
        <v>43</v>
      </c>
    </row>
    <row r="18" spans="1:3" x14ac:dyDescent="0.3">
      <c r="A18" s="71"/>
      <c r="B18" s="11"/>
      <c r="C18" s="11"/>
    </row>
    <row r="19" spans="1:3" x14ac:dyDescent="0.3">
      <c r="A19" s="71"/>
      <c r="B19" s="11"/>
      <c r="C19" s="11"/>
    </row>
    <row r="20" spans="1:3" x14ac:dyDescent="0.3">
      <c r="A20" s="71"/>
      <c r="B20" s="11"/>
      <c r="C20" s="11"/>
    </row>
    <row r="21" spans="1:3" x14ac:dyDescent="0.3">
      <c r="A21" s="13" t="s">
        <v>44</v>
      </c>
      <c r="B21" s="44" t="s">
        <v>97</v>
      </c>
      <c r="C21" s="44"/>
    </row>
    <row r="22" spans="1:3" x14ac:dyDescent="0.3">
      <c r="A22" s="13" t="s">
        <v>45</v>
      </c>
      <c r="B22" s="58"/>
      <c r="C22" s="59"/>
    </row>
    <row r="23" spans="1:3" x14ac:dyDescent="0.3">
      <c r="A23" s="13" t="s">
        <v>46</v>
      </c>
      <c r="B23" s="44" t="s">
        <v>172</v>
      </c>
      <c r="C23" s="44"/>
    </row>
    <row r="24" spans="1:3" x14ac:dyDescent="0.3">
      <c r="A24" s="13" t="s">
        <v>47</v>
      </c>
      <c r="B24" s="44"/>
      <c r="C24" s="44"/>
    </row>
    <row r="25" spans="1:3" x14ac:dyDescent="0.3">
      <c r="A25" s="13" t="s">
        <v>48</v>
      </c>
      <c r="B25" s="44"/>
      <c r="C25" s="44"/>
    </row>
    <row r="26" spans="1:3" x14ac:dyDescent="0.3">
      <c r="A26" s="12" t="s">
        <v>49</v>
      </c>
      <c r="B26" s="44" t="s">
        <v>97</v>
      </c>
      <c r="C26" s="44"/>
    </row>
    <row r="27" spans="1:3" x14ac:dyDescent="0.3">
      <c r="A27" s="69" t="s">
        <v>50</v>
      </c>
      <c r="B27" s="69"/>
      <c r="C27" s="69"/>
    </row>
    <row r="28" spans="1:3" ht="14.4" customHeight="1" x14ac:dyDescent="0.3">
      <c r="A28" s="64" t="s">
        <v>51</v>
      </c>
      <c r="B28" s="65"/>
      <c r="C28" s="29"/>
    </row>
    <row r="29" spans="1:3" ht="14.4" customHeight="1" x14ac:dyDescent="0.3">
      <c r="A29" s="66" t="s">
        <v>52</v>
      </c>
      <c r="B29" s="67"/>
      <c r="C29" s="29" t="s">
        <v>193</v>
      </c>
    </row>
    <row r="30" spans="1:3" ht="14.4" customHeight="1" x14ac:dyDescent="0.3">
      <c r="A30" s="66" t="s">
        <v>194</v>
      </c>
      <c r="B30" s="67"/>
      <c r="C30" s="30" t="s">
        <v>195</v>
      </c>
    </row>
    <row r="31" spans="1:3" ht="14.4" customHeight="1" x14ac:dyDescent="0.3">
      <c r="A31" s="66"/>
      <c r="B31" s="67"/>
      <c r="C31" s="29"/>
    </row>
    <row r="32" spans="1:3" x14ac:dyDescent="0.3">
      <c r="A32" s="66"/>
      <c r="B32" s="67"/>
      <c r="C32" s="29"/>
    </row>
    <row r="33" spans="1:3" ht="14.4" customHeight="1" x14ac:dyDescent="0.3">
      <c r="A33" s="66"/>
      <c r="B33" s="67"/>
      <c r="C33" s="29"/>
    </row>
    <row r="34" spans="1:3" ht="14.4" customHeight="1" x14ac:dyDescent="0.3">
      <c r="A34" s="66" t="s">
        <v>54</v>
      </c>
      <c r="B34" s="67"/>
      <c r="C34" s="31"/>
    </row>
    <row r="35" spans="1:3" x14ac:dyDescent="0.3">
      <c r="A35" s="64" t="s">
        <v>55</v>
      </c>
      <c r="B35" s="65"/>
      <c r="C35" s="32"/>
    </row>
    <row r="36" spans="1:3" x14ac:dyDescent="0.3">
      <c r="A36" s="68" t="s">
        <v>56</v>
      </c>
      <c r="B36" s="68"/>
      <c r="C36" s="68"/>
    </row>
    <row r="37" spans="1:3" x14ac:dyDescent="0.3">
      <c r="A37" s="62" t="s">
        <v>57</v>
      </c>
      <c r="B37" s="62"/>
      <c r="C37" s="11" t="s">
        <v>185</v>
      </c>
    </row>
    <row r="38" spans="1:3" x14ac:dyDescent="0.3">
      <c r="A38" s="62" t="s">
        <v>58</v>
      </c>
      <c r="B38" s="62"/>
      <c r="C38" s="11" t="s">
        <v>185</v>
      </c>
    </row>
    <row r="39" spans="1:3" x14ac:dyDescent="0.3">
      <c r="A39" s="62" t="s">
        <v>59</v>
      </c>
      <c r="B39" s="62"/>
      <c r="C39" s="11" t="s">
        <v>185</v>
      </c>
    </row>
    <row r="40" spans="1:3" x14ac:dyDescent="0.3">
      <c r="A40" s="62" t="s">
        <v>60</v>
      </c>
      <c r="B40" s="62"/>
      <c r="C40" s="11" t="s">
        <v>185</v>
      </c>
    </row>
    <row r="41" spans="1:3" x14ac:dyDescent="0.3">
      <c r="A41" s="62" t="s">
        <v>61</v>
      </c>
      <c r="B41" s="62"/>
      <c r="C41" s="11" t="s">
        <v>185</v>
      </c>
    </row>
    <row r="42" spans="1:3" x14ac:dyDescent="0.3">
      <c r="A42" s="62" t="s">
        <v>62</v>
      </c>
      <c r="B42" s="62"/>
      <c r="C42" s="11" t="s">
        <v>185</v>
      </c>
    </row>
    <row r="43" spans="1:3" x14ac:dyDescent="0.3">
      <c r="A43" s="62" t="s">
        <v>63</v>
      </c>
      <c r="B43" s="62"/>
      <c r="C43" s="11" t="s">
        <v>185</v>
      </c>
    </row>
    <row r="44" spans="1:3" x14ac:dyDescent="0.3">
      <c r="A44" s="62" t="s">
        <v>64</v>
      </c>
      <c r="B44" s="62"/>
      <c r="C44" s="11" t="s">
        <v>185</v>
      </c>
    </row>
    <row r="45" spans="1:3" x14ac:dyDescent="0.3">
      <c r="A45" s="62" t="s">
        <v>65</v>
      </c>
      <c r="B45" s="62"/>
      <c r="C45" s="11" t="s">
        <v>185</v>
      </c>
    </row>
    <row r="46" spans="1:3" x14ac:dyDescent="0.3">
      <c r="A46" s="62" t="s">
        <v>66</v>
      </c>
      <c r="B46" s="62"/>
      <c r="C46" s="11" t="s">
        <v>185</v>
      </c>
    </row>
    <row r="47" spans="1:3" x14ac:dyDescent="0.3">
      <c r="A47" s="62" t="s">
        <v>67</v>
      </c>
      <c r="B47" s="62"/>
      <c r="C47" s="11" t="s">
        <v>185</v>
      </c>
    </row>
    <row r="48" spans="1:3" x14ac:dyDescent="0.3">
      <c r="A48" s="62" t="s">
        <v>68</v>
      </c>
      <c r="B48" s="62"/>
      <c r="C48" s="11" t="s">
        <v>185</v>
      </c>
    </row>
    <row r="49" spans="1:3" x14ac:dyDescent="0.3">
      <c r="A49" s="62" t="s">
        <v>69</v>
      </c>
      <c r="B49" s="62"/>
      <c r="C49" s="11" t="s">
        <v>185</v>
      </c>
    </row>
    <row r="50" spans="1:3" x14ac:dyDescent="0.3">
      <c r="A50" s="62" t="s">
        <v>70</v>
      </c>
      <c r="B50" s="62"/>
      <c r="C50" s="11" t="s">
        <v>185</v>
      </c>
    </row>
    <row r="51" spans="1:3" x14ac:dyDescent="0.3">
      <c r="A51" s="62" t="s">
        <v>71</v>
      </c>
      <c r="B51" s="62"/>
      <c r="C51" s="11" t="s">
        <v>185</v>
      </c>
    </row>
    <row r="52" spans="1:3" x14ac:dyDescent="0.3">
      <c r="A52" s="62" t="s">
        <v>72</v>
      </c>
      <c r="B52" s="62"/>
      <c r="C52" s="11" t="s">
        <v>185</v>
      </c>
    </row>
    <row r="53" spans="1:3" x14ac:dyDescent="0.3">
      <c r="A53" s="63"/>
      <c r="B53" s="63"/>
      <c r="C53" s="11" t="s">
        <v>185</v>
      </c>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70" zoomScaleNormal="7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2" t="s">
        <v>73</v>
      </c>
      <c r="B1" s="72"/>
      <c r="C1" s="72"/>
    </row>
    <row r="2" spans="1:6" x14ac:dyDescent="0.3">
      <c r="A2" s="20" t="s">
        <v>27</v>
      </c>
      <c r="B2" s="91" t="str">
        <f>'GENERALES NOTA 321'!B2:C2</f>
        <v>SINIESTRO   APL</v>
      </c>
      <c r="C2" s="92"/>
    </row>
    <row r="3" spans="1:6" x14ac:dyDescent="0.3">
      <c r="A3" s="21" t="s">
        <v>29</v>
      </c>
      <c r="B3" s="77" t="str">
        <f>'GENERALES NOTA 321'!B3:C3</f>
        <v>50001333300620220036100</v>
      </c>
      <c r="C3" s="77"/>
    </row>
    <row r="4" spans="1:6" x14ac:dyDescent="0.3">
      <c r="A4" s="21" t="s">
        <v>30</v>
      </c>
      <c r="B4" s="77" t="str">
        <f>'GENERALES NOTA 321'!B4:C4</f>
        <v>Juzgado Sexto Administrativo del Circuito de Villavicencio</v>
      </c>
      <c r="C4" s="77"/>
    </row>
    <row r="5" spans="1:6" x14ac:dyDescent="0.3">
      <c r="A5" s="21" t="s">
        <v>31</v>
      </c>
      <c r="B5" s="77" t="str">
        <f>'GENERALES NOTA 321'!B5:C5</f>
        <v>Municipio de Villavicencio - Bioagrícola del llano S.A. - Electrificadora del Meta S.A. - Cormacarena</v>
      </c>
      <c r="C5" s="77"/>
    </row>
    <row r="6" spans="1:6" ht="14.4" customHeight="1" x14ac:dyDescent="0.3">
      <c r="A6" s="21" t="s">
        <v>32</v>
      </c>
      <c r="B6" s="77" t="str">
        <f>'GENERALES NOTA 321'!B6:C6</f>
        <v xml:space="preserve"> Jose Rosman Hernández Clavijo (VÍCTIMA DIRECTA)</v>
      </c>
      <c r="C6" s="77"/>
    </row>
    <row r="7" spans="1:6" x14ac:dyDescent="0.3">
      <c r="A7" s="21" t="s">
        <v>33</v>
      </c>
      <c r="B7" s="77" t="str">
        <f>'GENERALES NOTA 321'!B7:C7</f>
        <v>LLAMADA EN GARANTIA</v>
      </c>
      <c r="C7" s="77"/>
    </row>
    <row r="8" spans="1:6" ht="28.8" x14ac:dyDescent="0.3">
      <c r="A8" s="21" t="s">
        <v>74</v>
      </c>
      <c r="B8" s="87">
        <f>'GENERALES NOTA 322'!B15:C15</f>
        <v>80996299</v>
      </c>
      <c r="C8" s="88"/>
    </row>
    <row r="9" spans="1:6" x14ac:dyDescent="0.3">
      <c r="A9" s="93" t="s">
        <v>75</v>
      </c>
      <c r="B9" s="80" t="s">
        <v>15</v>
      </c>
      <c r="C9" s="81"/>
    </row>
    <row r="10" spans="1:6" x14ac:dyDescent="0.3">
      <c r="A10" s="93"/>
      <c r="B10" s="22" t="s">
        <v>16</v>
      </c>
      <c r="C10" s="19">
        <f>'GENERALES NOTA 322'!C17</f>
        <v>10800000</v>
      </c>
    </row>
    <row r="11" spans="1:6" x14ac:dyDescent="0.3">
      <c r="A11" s="93"/>
      <c r="B11" s="22" t="s">
        <v>17</v>
      </c>
      <c r="C11" s="19">
        <f>'GENERALES NOTA 322'!C18</f>
        <v>24769999</v>
      </c>
    </row>
    <row r="12" spans="1:6" x14ac:dyDescent="0.3">
      <c r="A12" s="93"/>
      <c r="B12" s="80"/>
      <c r="C12" s="81"/>
    </row>
    <row r="13" spans="1:6" x14ac:dyDescent="0.3">
      <c r="A13" s="93"/>
      <c r="B13" s="22" t="s">
        <v>76</v>
      </c>
      <c r="C13" s="24"/>
    </row>
    <row r="14" spans="1:6" x14ac:dyDescent="0.3">
      <c r="A14" s="93"/>
      <c r="B14" s="22" t="s">
        <v>77</v>
      </c>
      <c r="C14" s="24"/>
      <c r="E14" t="s">
        <v>78</v>
      </c>
      <c r="F14" s="17">
        <v>0.7</v>
      </c>
    </row>
    <row r="15" spans="1:6" x14ac:dyDescent="0.3">
      <c r="A15" s="23" t="s">
        <v>79</v>
      </c>
      <c r="B15" s="91" t="s">
        <v>80</v>
      </c>
      <c r="C15" s="92"/>
    </row>
    <row r="16" spans="1:6" ht="89.25" customHeight="1" x14ac:dyDescent="0.3">
      <c r="A16" s="21" t="s">
        <v>81</v>
      </c>
      <c r="B16" s="89" t="s">
        <v>196</v>
      </c>
      <c r="C16" s="90"/>
    </row>
    <row r="17" spans="1:3" ht="28.5" customHeight="1" x14ac:dyDescent="0.3">
      <c r="A17" s="14" t="s">
        <v>82</v>
      </c>
      <c r="B17" s="75">
        <f>((C19+C20+C22+C23)-C26)*C25*C27</f>
        <v>7825000</v>
      </c>
      <c r="C17" s="75"/>
    </row>
    <row r="18" spans="1:3" x14ac:dyDescent="0.3">
      <c r="A18" s="23" t="s">
        <v>83</v>
      </c>
      <c r="B18" s="82" t="s">
        <v>15</v>
      </c>
      <c r="C18" s="83"/>
    </row>
    <row r="19" spans="1:3" x14ac:dyDescent="0.3">
      <c r="A19" s="78"/>
      <c r="B19" s="22" t="s">
        <v>16</v>
      </c>
      <c r="C19" s="19">
        <v>4800000</v>
      </c>
    </row>
    <row r="20" spans="1:3" x14ac:dyDescent="0.3">
      <c r="A20" s="79"/>
      <c r="B20" s="22" t="s">
        <v>17</v>
      </c>
      <c r="C20" s="19">
        <v>7025000</v>
      </c>
    </row>
    <row r="21" spans="1:3" x14ac:dyDescent="0.3">
      <c r="A21" s="79"/>
      <c r="B21" s="80" t="s">
        <v>18</v>
      </c>
      <c r="C21" s="81"/>
    </row>
    <row r="22" spans="1:3" x14ac:dyDescent="0.3">
      <c r="A22" s="79"/>
      <c r="B22" s="22" t="s">
        <v>76</v>
      </c>
      <c r="C22" s="19">
        <v>0</v>
      </c>
    </row>
    <row r="23" spans="1:3" ht="28.8" x14ac:dyDescent="0.3">
      <c r="A23" s="79"/>
      <c r="B23" s="22" t="s">
        <v>84</v>
      </c>
      <c r="C23" s="19">
        <v>0</v>
      </c>
    </row>
    <row r="24" spans="1:3" x14ac:dyDescent="0.3">
      <c r="A24" s="79"/>
      <c r="B24" s="80" t="s">
        <v>85</v>
      </c>
      <c r="C24" s="81"/>
    </row>
    <row r="25" spans="1:3" x14ac:dyDescent="0.3">
      <c r="A25" s="25"/>
      <c r="B25" s="22" t="s">
        <v>86</v>
      </c>
      <c r="C25" s="26">
        <v>1</v>
      </c>
    </row>
    <row r="26" spans="1:3" x14ac:dyDescent="0.3">
      <c r="A26" s="27"/>
      <c r="B26" s="22" t="s">
        <v>36</v>
      </c>
      <c r="C26" s="28">
        <v>4000000</v>
      </c>
    </row>
    <row r="27" spans="1:3" x14ac:dyDescent="0.3">
      <c r="A27" s="27"/>
      <c r="B27" s="22" t="s">
        <v>87</v>
      </c>
      <c r="C27" s="26">
        <v>1</v>
      </c>
    </row>
    <row r="28" spans="1:3" x14ac:dyDescent="0.3">
      <c r="A28" s="18" t="s">
        <v>88</v>
      </c>
      <c r="B28" s="75">
        <f>IFERROR(B17*(VLOOKUP(B15,Hoja2!$G$1:$H$6,2,0)),16666)</f>
        <v>16666</v>
      </c>
      <c r="C28" s="75"/>
    </row>
    <row r="29" spans="1:3" ht="103.5" customHeight="1" x14ac:dyDescent="0.3">
      <c r="A29" s="21" t="s">
        <v>89</v>
      </c>
      <c r="B29" s="76" t="s">
        <v>197</v>
      </c>
      <c r="C29" s="77"/>
    </row>
    <row r="30" spans="1:3" ht="132" customHeight="1" x14ac:dyDescent="0.3">
      <c r="A30" s="21" t="s">
        <v>90</v>
      </c>
      <c r="B30" s="104" t="s">
        <v>198</v>
      </c>
      <c r="C30" s="84"/>
    </row>
    <row r="32" spans="1:3" x14ac:dyDescent="0.3">
      <c r="A32" s="27"/>
      <c r="B32" s="27"/>
      <c r="C32" s="27"/>
    </row>
    <row r="33" spans="1:3" ht="25.8" x14ac:dyDescent="0.3">
      <c r="A33" s="85" t="s">
        <v>91</v>
      </c>
      <c r="B33" s="85"/>
      <c r="C33" s="85"/>
    </row>
    <row r="34" spans="1:3" x14ac:dyDescent="0.3">
      <c r="A34" s="86" t="s">
        <v>92</v>
      </c>
      <c r="B34" s="86"/>
      <c r="C34" s="86"/>
    </row>
    <row r="35" spans="1:3" x14ac:dyDescent="0.3">
      <c r="A35" s="34" t="s">
        <v>93</v>
      </c>
      <c r="B35" s="34" t="s">
        <v>94</v>
      </c>
      <c r="C35" s="35" t="s">
        <v>95</v>
      </c>
    </row>
    <row r="36" spans="1:3" ht="26.4" x14ac:dyDescent="0.3">
      <c r="A36" s="36" t="s">
        <v>96</v>
      </c>
      <c r="B36" s="37" t="s">
        <v>97</v>
      </c>
      <c r="C36" s="36" t="s">
        <v>98</v>
      </c>
    </row>
    <row r="37" spans="1:3" ht="66" x14ac:dyDescent="0.3">
      <c r="A37" s="36" t="s">
        <v>99</v>
      </c>
      <c r="B37" s="37" t="s">
        <v>97</v>
      </c>
      <c r="C37" s="36" t="s">
        <v>100</v>
      </c>
    </row>
    <row r="38" spans="1:3" ht="39.6" x14ac:dyDescent="0.3">
      <c r="A38" s="36" t="s">
        <v>101</v>
      </c>
      <c r="B38" s="37" t="s">
        <v>97</v>
      </c>
      <c r="C38" s="36" t="s">
        <v>102</v>
      </c>
    </row>
    <row r="39" spans="1:3" ht="26.4" x14ac:dyDescent="0.3">
      <c r="A39" s="36" t="s">
        <v>103</v>
      </c>
      <c r="B39" s="37" t="s">
        <v>97</v>
      </c>
      <c r="C39" s="36" t="s">
        <v>104</v>
      </c>
    </row>
    <row r="40" spans="1:3" x14ac:dyDescent="0.3">
      <c r="A40" s="36" t="s">
        <v>105</v>
      </c>
      <c r="B40" s="37" t="s">
        <v>97</v>
      </c>
      <c r="C40" s="38"/>
    </row>
    <row r="41" spans="1:3" ht="26.4" x14ac:dyDescent="0.3">
      <c r="A41" s="36" t="s">
        <v>106</v>
      </c>
      <c r="B41" s="37" t="s">
        <v>97</v>
      </c>
      <c r="C41" s="36" t="s">
        <v>107</v>
      </c>
    </row>
    <row r="42" spans="1:3" ht="26.4" x14ac:dyDescent="0.3">
      <c r="A42" s="36" t="s">
        <v>108</v>
      </c>
      <c r="B42" s="37" t="s">
        <v>97</v>
      </c>
      <c r="C42" s="36" t="s">
        <v>109</v>
      </c>
    </row>
    <row r="43" spans="1:3" x14ac:dyDescent="0.3">
      <c r="A43" s="36" t="s">
        <v>110</v>
      </c>
      <c r="B43" s="37" t="s">
        <v>97</v>
      </c>
      <c r="C43" s="38" t="s">
        <v>111</v>
      </c>
    </row>
    <row r="44" spans="1:3" ht="26.4" x14ac:dyDescent="0.3">
      <c r="A44" s="36" t="s">
        <v>112</v>
      </c>
      <c r="B44" s="37" t="s">
        <v>97</v>
      </c>
      <c r="C44" s="38" t="s">
        <v>113</v>
      </c>
    </row>
    <row r="45" spans="1:3" ht="26.4" x14ac:dyDescent="0.3">
      <c r="A45" s="36" t="s">
        <v>114</v>
      </c>
      <c r="B45" s="37" t="s">
        <v>97</v>
      </c>
      <c r="C45" s="38" t="s">
        <v>115</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72" t="s">
        <v>116</v>
      </c>
      <c r="B1" s="72"/>
      <c r="C1" s="72"/>
    </row>
    <row r="2" spans="1:3" ht="17.100000000000001" customHeight="1" x14ac:dyDescent="0.3">
      <c r="A2" s="33" t="s">
        <v>27</v>
      </c>
      <c r="B2" s="47" t="str">
        <f>'GENERALES NOTA 321'!B2:C2</f>
        <v>SINIESTRO   APL</v>
      </c>
      <c r="C2" s="48"/>
    </row>
    <row r="3" spans="1:3" ht="15.9" customHeight="1" x14ac:dyDescent="0.3">
      <c r="A3" s="5" t="s">
        <v>1</v>
      </c>
      <c r="B3" s="44" t="str">
        <f>'GENERALES NOTA 322'!B2:C2</f>
        <v>50001333300620220036100</v>
      </c>
      <c r="C3" s="44"/>
    </row>
    <row r="4" spans="1:3" x14ac:dyDescent="0.3">
      <c r="A4" s="5" t="s">
        <v>2</v>
      </c>
      <c r="B4" s="44" t="str">
        <f>'GENERALES NOTA 322'!B3:C3</f>
        <v>Juzgado Sexto Administrativo del Circuito de Villavicencio</v>
      </c>
      <c r="C4" s="44"/>
    </row>
    <row r="5" spans="1:3" ht="29.1" customHeight="1" x14ac:dyDescent="0.3">
      <c r="A5" s="5" t="s">
        <v>3</v>
      </c>
      <c r="B5" s="44" t="str">
        <f>'GENERALES NOTA 322'!B4:C4</f>
        <v>Municipio de Villavicencio - Bioagrícola del llano S.A. - Electrificadora del Meta S.A. - Cormacarena</v>
      </c>
      <c r="C5" s="44"/>
    </row>
    <row r="6" spans="1:3" x14ac:dyDescent="0.3">
      <c r="A6" s="5" t="s">
        <v>4</v>
      </c>
      <c r="B6" s="44" t="str">
        <f>'GENERALES NOTA 322'!B5:C5</f>
        <v xml:space="preserve"> Jose Rosman Hernández Clavijo (VÍCTIMA DIRECTA)</v>
      </c>
      <c r="C6" s="44"/>
    </row>
    <row r="7" spans="1:3" ht="43.5" customHeight="1" x14ac:dyDescent="0.3">
      <c r="A7" s="5" t="s">
        <v>5</v>
      </c>
      <c r="B7" s="44" t="str">
        <f>'GENERALES NOTA 322'!B6:C6</f>
        <v>LLAMADA EN GARANTIA</v>
      </c>
      <c r="C7" s="44"/>
    </row>
    <row r="8" spans="1:3" x14ac:dyDescent="0.3">
      <c r="A8" s="5" t="s">
        <v>117</v>
      </c>
      <c r="B8" s="44" t="s">
        <v>80</v>
      </c>
      <c r="C8" s="44"/>
    </row>
    <row r="9" spans="1:3" x14ac:dyDescent="0.3">
      <c r="A9" s="15" t="s">
        <v>83</v>
      </c>
      <c r="B9" s="94"/>
      <c r="C9" s="94"/>
    </row>
    <row r="10" spans="1:3" x14ac:dyDescent="0.3">
      <c r="A10" s="15" t="s">
        <v>118</v>
      </c>
      <c r="B10" s="44"/>
      <c r="C10" s="44"/>
    </row>
    <row r="11" spans="1:3" x14ac:dyDescent="0.3">
      <c r="A11" s="15" t="s">
        <v>53</v>
      </c>
      <c r="B11" s="95"/>
      <c r="C11" s="63"/>
    </row>
    <row r="12" spans="1:3" ht="28.8" x14ac:dyDescent="0.3">
      <c r="A12" s="5" t="s">
        <v>119</v>
      </c>
      <c r="B12" s="44"/>
      <c r="C12" s="44"/>
    </row>
    <row r="13" spans="1:3" ht="28.8" x14ac:dyDescent="0.3">
      <c r="A13" s="5" t="s">
        <v>120</v>
      </c>
      <c r="B13" s="44"/>
      <c r="C13" s="44"/>
    </row>
    <row r="14" spans="1:3" x14ac:dyDescent="0.3">
      <c r="A14" s="5" t="s">
        <v>121</v>
      </c>
      <c r="B14" s="47"/>
      <c r="C14" s="48"/>
    </row>
    <row r="15" spans="1:3" x14ac:dyDescent="0.3">
      <c r="A15" s="15" t="s">
        <v>122</v>
      </c>
      <c r="B15" s="44"/>
      <c r="C15" s="44"/>
    </row>
    <row r="16" spans="1:3" ht="100.5" customHeight="1" x14ac:dyDescent="0.3">
      <c r="A16" s="11" t="s">
        <v>123</v>
      </c>
      <c r="B16" s="63"/>
      <c r="C16" s="63"/>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6" t="s">
        <v>124</v>
      </c>
      <c r="B1" s="96"/>
      <c r="C1" s="96"/>
    </row>
    <row r="2" spans="1:3" x14ac:dyDescent="0.3">
      <c r="A2" s="33" t="s">
        <v>27</v>
      </c>
      <c r="B2" s="47" t="str">
        <f>'GENERALES NOTA 321'!B2:C2</f>
        <v>SINIESTRO   APL</v>
      </c>
      <c r="C2" s="48"/>
    </row>
    <row r="3" spans="1:3" ht="23.4" customHeight="1"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5" t="s">
        <v>117</v>
      </c>
      <c r="B8" s="44" t="str">
        <f>'GENERALES NOTA 325'!B8:C8</f>
        <v>REMOTO</v>
      </c>
      <c r="C8" s="44"/>
    </row>
    <row r="9" spans="1:3" x14ac:dyDescent="0.3">
      <c r="A9" s="15" t="s">
        <v>83</v>
      </c>
      <c r="B9" s="97">
        <f>'GENERALES  NOTA 324 -478'!B17:C17</f>
        <v>7825000</v>
      </c>
      <c r="C9" s="97"/>
    </row>
    <row r="10" spans="1:3" x14ac:dyDescent="0.3">
      <c r="A10" s="5" t="s">
        <v>125</v>
      </c>
      <c r="B10" s="98"/>
      <c r="C10" s="98"/>
    </row>
    <row r="11" spans="1:3" ht="41.1" customHeight="1" x14ac:dyDescent="0.3">
      <c r="A11" s="5" t="s">
        <v>126</v>
      </c>
      <c r="B11" s="44"/>
      <c r="C11" s="44"/>
    </row>
    <row r="12" spans="1:3" ht="18.75" customHeight="1" x14ac:dyDescent="0.3">
      <c r="A12" s="5" t="s">
        <v>127</v>
      </c>
      <c r="B12" s="99"/>
      <c r="C12" s="99"/>
    </row>
    <row r="13" spans="1:3" x14ac:dyDescent="0.3">
      <c r="A13" s="5" t="s">
        <v>128</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6" t="s">
        <v>129</v>
      </c>
      <c r="B1" s="96"/>
      <c r="C1" s="96"/>
    </row>
    <row r="2" spans="1:3" ht="14.1" customHeight="1" x14ac:dyDescent="0.3">
      <c r="A2" s="13" t="s">
        <v>27</v>
      </c>
      <c r="B2" s="47" t="str">
        <f>'GENERALES NOTA 321'!B2:C2</f>
        <v>SINIESTRO   APL</v>
      </c>
      <c r="C2" s="48"/>
    </row>
    <row r="3" spans="1:3" x14ac:dyDescent="0.3">
      <c r="A3" s="5" t="s">
        <v>29</v>
      </c>
      <c r="B3" s="44" t="str">
        <f>'GENERALES NOTA 322'!B2:C2</f>
        <v>50001333300620220036100</v>
      </c>
      <c r="C3" s="44"/>
    </row>
    <row r="4" spans="1:3" x14ac:dyDescent="0.3">
      <c r="A4" s="5" t="s">
        <v>30</v>
      </c>
      <c r="B4" s="44" t="str">
        <f>'GENERALES NOTA 322'!B3:C3</f>
        <v>Juzgado Sexto Administrativo del Circuito de Villavicencio</v>
      </c>
      <c r="C4" s="44"/>
    </row>
    <row r="5" spans="1:3" x14ac:dyDescent="0.3">
      <c r="A5" s="5" t="s">
        <v>31</v>
      </c>
      <c r="B5" s="44" t="str">
        <f>'GENERALES NOTA 322'!B4:C4</f>
        <v>Municipio de Villavicencio - Bioagrícola del llano S.A. - Electrificadora del Meta S.A. - Cormacarena</v>
      </c>
      <c r="C5" s="44"/>
    </row>
    <row r="6" spans="1:3" x14ac:dyDescent="0.3">
      <c r="A6" s="5" t="s">
        <v>32</v>
      </c>
      <c r="B6" s="44" t="str">
        <f>'GENERALES NOTA 322'!B5:C5</f>
        <v xml:space="preserve"> Jose Rosman Hernández Clavijo (VÍCTIMA DIRECTA)</v>
      </c>
      <c r="C6" s="44"/>
    </row>
    <row r="7" spans="1:3" x14ac:dyDescent="0.3">
      <c r="A7" s="5" t="s">
        <v>33</v>
      </c>
      <c r="B7" s="44" t="str">
        <f>'GENERALES NOTA 322'!B6:C6</f>
        <v>LLAMADA EN GARANTIA</v>
      </c>
      <c r="C7" s="44"/>
    </row>
    <row r="8" spans="1:3" x14ac:dyDescent="0.3">
      <c r="A8" s="5" t="s">
        <v>130</v>
      </c>
      <c r="B8" s="44" t="str">
        <f>'GENERALES NOTA 325'!B8:C8</f>
        <v>REMOTO</v>
      </c>
      <c r="C8" s="44"/>
    </row>
    <row r="9" spans="1:3" ht="24" customHeight="1" x14ac:dyDescent="0.3">
      <c r="A9" s="5" t="s">
        <v>131</v>
      </c>
      <c r="B9" s="44"/>
      <c r="C9" s="44"/>
    </row>
    <row r="10" spans="1:3" ht="88.5" customHeight="1" x14ac:dyDescent="0.3">
      <c r="A10" s="5" t="s">
        <v>132</v>
      </c>
      <c r="B10" s="44"/>
      <c r="C10" s="44"/>
    </row>
    <row r="11" spans="1:3" ht="43.5" customHeight="1" x14ac:dyDescent="0.3">
      <c r="A11" s="102"/>
      <c r="B11" s="102"/>
      <c r="C11" s="102"/>
    </row>
    <row r="12" spans="1:3" hidden="1" x14ac:dyDescent="0.3">
      <c r="A12" s="103"/>
      <c r="B12" s="103"/>
      <c r="C12" s="103"/>
    </row>
    <row r="13" spans="1:3" ht="18" x14ac:dyDescent="0.3">
      <c r="A13" s="96" t="s">
        <v>133</v>
      </c>
      <c r="B13" s="96"/>
      <c r="C13" s="96"/>
    </row>
    <row r="14" spans="1:3" x14ac:dyDescent="0.3">
      <c r="A14" s="23" t="s">
        <v>79</v>
      </c>
      <c r="B14" s="91" t="s">
        <v>80</v>
      </c>
      <c r="C14" s="92"/>
    </row>
    <row r="15" spans="1:3" ht="28.8" x14ac:dyDescent="0.3">
      <c r="A15" s="21" t="s">
        <v>81</v>
      </c>
      <c r="B15" s="89"/>
      <c r="C15" s="90"/>
    </row>
    <row r="16" spans="1:3" ht="28.8" x14ac:dyDescent="0.3">
      <c r="A16" s="14" t="s">
        <v>82</v>
      </c>
      <c r="B16" s="75">
        <f>((C18+C19+C21+C22)-C25)*C24*C26</f>
        <v>100000000</v>
      </c>
      <c r="C16" s="75"/>
    </row>
    <row r="17" spans="1:3" x14ac:dyDescent="0.3">
      <c r="A17" s="23" t="s">
        <v>83</v>
      </c>
      <c r="B17" s="82" t="s">
        <v>15</v>
      </c>
      <c r="C17" s="83"/>
    </row>
    <row r="18" spans="1:3" x14ac:dyDescent="0.3">
      <c r="A18" s="78"/>
      <c r="B18" s="22" t="s">
        <v>16</v>
      </c>
      <c r="C18" s="19">
        <v>100000000</v>
      </c>
    </row>
    <row r="19" spans="1:3" x14ac:dyDescent="0.3">
      <c r="A19" s="79"/>
      <c r="B19" s="22" t="s">
        <v>17</v>
      </c>
      <c r="C19" s="19">
        <v>0</v>
      </c>
    </row>
    <row r="20" spans="1:3" x14ac:dyDescent="0.3">
      <c r="A20" s="79"/>
      <c r="B20" s="80" t="s">
        <v>18</v>
      </c>
      <c r="C20" s="81"/>
    </row>
    <row r="21" spans="1:3" x14ac:dyDescent="0.3">
      <c r="A21" s="79"/>
      <c r="B21" s="22" t="s">
        <v>76</v>
      </c>
      <c r="C21" s="19">
        <v>0</v>
      </c>
    </row>
    <row r="22" spans="1:3" ht="28.8" x14ac:dyDescent="0.3">
      <c r="A22" s="79"/>
      <c r="B22" s="22" t="s">
        <v>84</v>
      </c>
      <c r="C22" s="19">
        <v>0</v>
      </c>
    </row>
    <row r="23" spans="1:3" x14ac:dyDescent="0.3">
      <c r="A23" s="79"/>
      <c r="B23" s="80" t="s">
        <v>85</v>
      </c>
      <c r="C23" s="81"/>
    </row>
    <row r="24" spans="1:3" x14ac:dyDescent="0.3">
      <c r="A24" s="25"/>
      <c r="B24" s="22" t="s">
        <v>86</v>
      </c>
      <c r="C24" s="26">
        <v>1</v>
      </c>
    </row>
    <row r="25" spans="1:3" x14ac:dyDescent="0.3">
      <c r="A25" s="27"/>
      <c r="B25" s="22" t="s">
        <v>36</v>
      </c>
      <c r="C25" s="28">
        <v>0</v>
      </c>
    </row>
    <row r="26" spans="1:3" x14ac:dyDescent="0.3">
      <c r="A26" s="27"/>
      <c r="B26" s="39" t="s">
        <v>87</v>
      </c>
      <c r="C26" s="40">
        <v>1</v>
      </c>
    </row>
    <row r="27" spans="1:3" x14ac:dyDescent="0.3">
      <c r="A27" s="41" t="s">
        <v>88</v>
      </c>
      <c r="B27" s="100">
        <f>IFERROR(B16*(VLOOKUP(B14,Hoja2!$G$1:$H$6,2,0)),16666)</f>
        <v>16666</v>
      </c>
      <c r="C27" s="100"/>
    </row>
    <row r="28" spans="1:3" ht="95.25" customHeight="1" x14ac:dyDescent="0.3">
      <c r="A28" s="42" t="s">
        <v>134</v>
      </c>
      <c r="B28" s="101"/>
      <c r="C28" s="10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135</v>
      </c>
    </row>
    <row r="2" spans="1:1" x14ac:dyDescent="0.3">
      <c r="A2"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136</v>
      </c>
      <c r="C1" s="8" t="s">
        <v>41</v>
      </c>
      <c r="D1" s="8" t="s">
        <v>45</v>
      </c>
      <c r="E1" s="3" t="s">
        <v>46</v>
      </c>
      <c r="F1" s="2" t="s">
        <v>78</v>
      </c>
      <c r="G1" s="2" t="s">
        <v>137</v>
      </c>
      <c r="H1" s="4">
        <v>0.7</v>
      </c>
      <c r="I1" t="s">
        <v>138</v>
      </c>
      <c r="J1" t="s">
        <v>139</v>
      </c>
      <c r="L1" t="s">
        <v>6</v>
      </c>
      <c r="N1" s="2" t="s">
        <v>140</v>
      </c>
    </row>
    <row r="2" spans="1:14" x14ac:dyDescent="0.3">
      <c r="A2" t="s">
        <v>141</v>
      </c>
      <c r="B2" t="s">
        <v>97</v>
      </c>
      <c r="C2" t="s">
        <v>142</v>
      </c>
      <c r="D2" s="2" t="s">
        <v>143</v>
      </c>
      <c r="E2" s="1" t="s">
        <v>144</v>
      </c>
      <c r="F2" s="2" t="s">
        <v>80</v>
      </c>
      <c r="G2" s="2" t="s">
        <v>145</v>
      </c>
      <c r="H2" s="4">
        <v>0.25</v>
      </c>
      <c r="I2" t="s">
        <v>146</v>
      </c>
      <c r="J2" t="s">
        <v>147</v>
      </c>
      <c r="L2" t="s">
        <v>148</v>
      </c>
      <c r="N2" s="2" t="s">
        <v>149</v>
      </c>
    </row>
    <row r="3" spans="1:14" x14ac:dyDescent="0.3">
      <c r="A3" t="s">
        <v>150</v>
      </c>
      <c r="C3" t="s">
        <v>151</v>
      </c>
      <c r="D3" s="2" t="s">
        <v>152</v>
      </c>
      <c r="E3" s="1" t="s">
        <v>153</v>
      </c>
      <c r="F3" s="2" t="s">
        <v>154</v>
      </c>
      <c r="G3" s="2" t="s">
        <v>155</v>
      </c>
      <c r="H3" s="4">
        <v>0.55000000000000004</v>
      </c>
      <c r="I3" t="s">
        <v>156</v>
      </c>
      <c r="J3" t="s">
        <v>157</v>
      </c>
      <c r="N3" s="2" t="s">
        <v>80</v>
      </c>
    </row>
    <row r="4" spans="1:14" x14ac:dyDescent="0.3">
      <c r="A4" t="s">
        <v>158</v>
      </c>
      <c r="C4" t="s">
        <v>159</v>
      </c>
      <c r="E4" s="1" t="s">
        <v>160</v>
      </c>
      <c r="G4" s="2" t="s">
        <v>161</v>
      </c>
      <c r="H4" s="4">
        <v>0.15</v>
      </c>
      <c r="I4" t="s">
        <v>162</v>
      </c>
      <c r="J4" t="s">
        <v>163</v>
      </c>
      <c r="N4" s="2"/>
    </row>
    <row r="5" spans="1:14" x14ac:dyDescent="0.3">
      <c r="A5" t="s">
        <v>164</v>
      </c>
      <c r="E5" s="1" t="s">
        <v>165</v>
      </c>
      <c r="G5" s="2" t="s">
        <v>166</v>
      </c>
      <c r="H5" s="4">
        <v>0.7</v>
      </c>
      <c r="I5" t="s">
        <v>167</v>
      </c>
      <c r="J5" t="s">
        <v>168</v>
      </c>
      <c r="N5" s="2"/>
    </row>
    <row r="6" spans="1:14" x14ac:dyDescent="0.3">
      <c r="E6" s="1" t="s">
        <v>169</v>
      </c>
      <c r="G6" s="2" t="s">
        <v>170</v>
      </c>
      <c r="H6" s="4">
        <v>0.3</v>
      </c>
      <c r="J6" t="s">
        <v>171</v>
      </c>
      <c r="N6" s="2"/>
    </row>
    <row r="7" spans="1:14" x14ac:dyDescent="0.3">
      <c r="E7" s="1" t="s">
        <v>172</v>
      </c>
      <c r="G7" s="2" t="s">
        <v>80</v>
      </c>
      <c r="N7" s="2" t="s">
        <v>80</v>
      </c>
    </row>
    <row r="8" spans="1:14" x14ac:dyDescent="0.3">
      <c r="E8" s="1" t="s">
        <v>173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2024-11-27T14:16:47Z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